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5450" windowHeight="11460" firstSheet="1" activeTab="1"/>
  </bookViews>
  <sheets>
    <sheet name="ОАИП 2013-2015" sheetId="1" state="hidden" r:id="rId1"/>
    <sheet name="РАИП " sheetId="2" r:id="rId2"/>
  </sheets>
  <externalReferences>
    <externalReference r:id="rId5"/>
  </externalReferences>
  <definedNames>
    <definedName name="А134" localSheetId="0">'ОАИП 2013-2015'!#REF!</definedName>
    <definedName name="А134" localSheetId="1">'РАИП '!#REF!</definedName>
    <definedName name="А134">#REF!</definedName>
    <definedName name="_xlnm.Print_Titles" localSheetId="0">'ОАИП 2013-2015'!$3:$4</definedName>
    <definedName name="_xlnm.Print_Titles" localSheetId="1">'РАИП '!$13:$13</definedName>
    <definedName name="_xlnm.Print_Area" localSheetId="0">'ОАИП 2013-2015'!$H$1:$M$225</definedName>
    <definedName name="_xlnm.Print_Area" localSheetId="1">'РАИП '!$H$2:$Z$31</definedName>
  </definedNames>
  <calcPr fullCalcOnLoad="1" refMode="R1C1"/>
</workbook>
</file>

<file path=xl/sharedStrings.xml><?xml version="1.0" encoding="utf-8"?>
<sst xmlns="http://schemas.openxmlformats.org/spreadsheetml/2006/main" count="538" uniqueCount="272">
  <si>
    <t>Наименование заказчика по объектам муниципальной собственности</t>
  </si>
  <si>
    <t xml:space="preserve">ВСЕГО по районной адресной инвестиционной программе, в том числе:                                                                                                                                                                                </t>
  </si>
  <si>
    <t>Проект областной адресной инвестиционной программы на 2013 год и на плановый период 2014 и 2015 годов</t>
  </si>
  <si>
    <t>минстрой</t>
  </si>
  <si>
    <t>Объектов 2013</t>
  </si>
  <si>
    <t>Объектов 2014</t>
  </si>
  <si>
    <t>Объектов 2015</t>
  </si>
  <si>
    <t>ввод 2013</t>
  </si>
  <si>
    <t>ввод 2014</t>
  </si>
  <si>
    <t>ввод 2015</t>
  </si>
  <si>
    <t>Перечень заказчиков и объектов</t>
  </si>
  <si>
    <t>ГРБС</t>
  </si>
  <si>
    <t>Отрасль</t>
  </si>
  <si>
    <t>Лимит областного бюджета на 2013 год</t>
  </si>
  <si>
    <t>Лимит областного бюджета на 2014 год</t>
  </si>
  <si>
    <t>Лимит областного бюджета на 2015 год</t>
  </si>
  <si>
    <t>2</t>
  </si>
  <si>
    <t>3</t>
  </si>
  <si>
    <t>ВСЕГО по областной адресной инвестиционной программе, в том числе:</t>
  </si>
  <si>
    <t>1. Строительство и приобретение жилья для граждан, проживающих в жилых помещениях, признанных непригодными для проживания, в т.ч.:</t>
  </si>
  <si>
    <t>Министерство строительства и ЖКХ Архангельской области</t>
  </si>
  <si>
    <t>жилищное строительство</t>
  </si>
  <si>
    <t>Заказчик: администрация МО "Город Новодвинск"</t>
  </si>
  <si>
    <t>1) 115-квартирный жилой дом в квартале "Ж" г. Новодвинска</t>
  </si>
  <si>
    <t>-//-</t>
  </si>
  <si>
    <t>Заказчик: администрация МО "Плесецкий муниципальный район"</t>
  </si>
  <si>
    <t>2) Приобретение на первичном рынке жилых помещений для переселения граждан из жилого дома, расположенного по адресу: пос. Обозерский, ул. Северная, д. 37</t>
  </si>
  <si>
    <t>2. Обеспечение земельных участков коммунальной и инженерной инфраструктурой, проектирование и проведение экспертиз, в т.ч.:</t>
  </si>
  <si>
    <t>коммунальное хозяйство</t>
  </si>
  <si>
    <t>Заказчик: администрация МО "Пинежский муниципальный район"</t>
  </si>
  <si>
    <t>1) Строительство локального водопровода в пос. Сия (реконструкция водозабора)</t>
  </si>
  <si>
    <t>-</t>
  </si>
  <si>
    <t>Заказчик: администрация МО "Устьянский муниципальный район"</t>
  </si>
  <si>
    <t>2) Реконструкция канализационных очистных сооружений в с. Шангалы в т.ч. проектно-изыскательские работы</t>
  </si>
  <si>
    <t>Заказчик: администрация МО "Няндомский муниципальный район"</t>
  </si>
  <si>
    <t>3) Строительство инженерной инфраструктуры для двух 18-ти квартирных жилых дома в г. Няндома, мкр. Каргополь-2 по ул. Гагарина</t>
  </si>
  <si>
    <t>Заказчики: администрации муниципальных образований</t>
  </si>
  <si>
    <t>3. Обеспечение земельных участков, предоставляемых многодетным семьям и кооперативам, созданным многодетными семьями, для индивидуального жилищного строительства и ведения личного подсобного хозяйства, объектами коммунальной и инженерной инфраструктуры</t>
  </si>
  <si>
    <t xml:space="preserve">4. Обеспечение проведения кадастровых работ в отношении земельных участков, предоставляемых многодетным семьям </t>
  </si>
  <si>
    <t>1. Модернизация объектов водоснабжения, в т.ч.:</t>
  </si>
  <si>
    <t>Заказчик: администрация МО "Виноградовский муниципальный район"</t>
  </si>
  <si>
    <t>Заказчик: администрация МО "Котлас"</t>
  </si>
  <si>
    <t>2. Модернизация объектов водоотведения и очистки сточных вод, в т.ч.:</t>
  </si>
  <si>
    <t>Заказчик: администрация МО "Онежский муниципальный район"</t>
  </si>
  <si>
    <t>1) Напорный канализационный  коллектор в  г. Онеге Архангельской области</t>
  </si>
  <si>
    <t>Заказчии: ГКУ АО "Хозяйственное управление"</t>
  </si>
  <si>
    <t>Администрация Губернатора Архангельской области и Правительства Архангельской области</t>
  </si>
  <si>
    <t>1. Строительство жилых домов и приобретение жилых помещений для осуществления расселения многоквартирных домов, признанных аварийными и подлежащими сносу в связи с физическим износом в процессе их эксплуатации</t>
  </si>
  <si>
    <t>ДЦП «Активизация индивидуального жилищного строительства в Архангельской области» на 2009-2014 годы</t>
  </si>
  <si>
    <t>1. Оказание финансовой поддержки гражданам в целях осуществления индивидуального жилищного строительства</t>
  </si>
  <si>
    <t>ДЦП «Строительство и капитальный ремонт образовательных учреждений в Архангельской области на 2012-2018 годы»</t>
  </si>
  <si>
    <t>1. Общеобразовательные учреждения, в т.ч.:</t>
  </si>
  <si>
    <t>образование</t>
  </si>
  <si>
    <t>Заказчик: администрация МО "Вельский муниципальный район"</t>
  </si>
  <si>
    <t>1) Строительство школы на 109 мест в дер. Погост Вельского района</t>
  </si>
  <si>
    <t>Заказчик: администрация МО "Верхнетоемский муниципальный район"</t>
  </si>
  <si>
    <t>2) Строительство школы на 132 места Горковской средней школы в дер. Согра Верхнетоемского района</t>
  </si>
  <si>
    <t>Заказчик: администрация МО "Каргопольский муниципальный район"</t>
  </si>
  <si>
    <t xml:space="preserve">3) Строительство школы-сада в правобережной части г. Каргополя по ул. Чеснокова, 12 б </t>
  </si>
  <si>
    <t>Заказчик: администрация МО "Коношский муниципальный район"</t>
  </si>
  <si>
    <t>4) Строительство школы в пос. Подюга Коношского района</t>
  </si>
  <si>
    <t>Заказчик: администрация МО "Ленский муниципальный район"</t>
  </si>
  <si>
    <t>5) Строительство среднеобразовательной школы на 860 учащихся в п. Урдома Ленского района Архангельской области</t>
  </si>
  <si>
    <t>Заказчик: администрация МО "Мезенский муниципальный район"</t>
  </si>
  <si>
    <t>6) Общеобразовательная школа на 440 мест в г. Мезени</t>
  </si>
  <si>
    <t>7) Строительство школы на 360 мест в пос. Шалакуша Няндомского района</t>
  </si>
  <si>
    <t>8) Строительство детской школы искусств на 350 учащихся в г. Няндоме</t>
  </si>
  <si>
    <t>9) Строительство школы на 440 мест в г. Онеге</t>
  </si>
  <si>
    <t>10) Строительство школы в пос. Оксовский Плесецкого района</t>
  </si>
  <si>
    <t>Заказчик: администрация МО "Шенкурский муниципальный район"</t>
  </si>
  <si>
    <t>11) Строительство школы на 250 мест с интернатом в с. Ровдино Шенкурского района</t>
  </si>
  <si>
    <t>2. Дошкольные образовательные учреждения, в т.ч.:</t>
  </si>
  <si>
    <t>Заказчик: администрация МО "Коряжма"</t>
  </si>
  <si>
    <t>1) Строительство детского сада-яслей на 280 мест в 6 микрорайоне г. Коряжмы</t>
  </si>
  <si>
    <t>3) Строительство детсвого сада на 280 мест в г. Новодвинске</t>
  </si>
  <si>
    <t>4) Приобретение здания (части здания) детского сада на 120 мест в г. Вельске</t>
  </si>
  <si>
    <t>Заказчик: администрация МО "Красноборский муниципальный район"</t>
  </si>
  <si>
    <t>6) Строительство детского сада на 120 мест в с. Красноборск по ул. Красной</t>
  </si>
  <si>
    <t>Заказчик: администрация МО "Приморский муниципальный район"</t>
  </si>
  <si>
    <t>7) Строительство детского сада на 120 мест в пос. Васьково Приморского района</t>
  </si>
  <si>
    <t>8) Строительство детского сада на 220 мест в пос. Октябрьский Устьянского района</t>
  </si>
  <si>
    <t>Заказчик: ГБУ АО "ГУКС"</t>
  </si>
  <si>
    <t>9) Разработка типового проекта детского сада на 60 мест</t>
  </si>
  <si>
    <t>ДЦП «Развитие города Архангельска как административного центра Архангельской области на 2012-2015 годы»</t>
  </si>
  <si>
    <t>Заказчик: администрация МО "Город Архангельск"</t>
  </si>
  <si>
    <t>1. Строительство дошкольных и общеобразовательных учреждений в городе Архангельске, в т.ч.:</t>
  </si>
  <si>
    <t>1) Строительство школы в пос. Цигломень</t>
  </si>
  <si>
    <t>2. Реконструкция и капитальный ремонт дорожного полотна улиц города Архангельска, в т.ч.:</t>
  </si>
  <si>
    <t>дорожное строительство</t>
  </si>
  <si>
    <t>1) Проектирование и строительство автомобильной дороги по ул. Выучейского от просп. Ломоносова до ул. Воскресенской</t>
  </si>
  <si>
    <t>3) Проектирование и реконструкция просп. Обводный канал от ул. Шабалина до ул. Смольный Буян</t>
  </si>
  <si>
    <t>4) Проектирование и реконструкция Московского проспекта от ул. Смольный Буян до ул. П.Усова</t>
  </si>
  <si>
    <t>5) Проектирование и строительство Московского проспекта на участке от ул. Галушина до ул. Ленина</t>
  </si>
  <si>
    <t>3. Капитальный ремонт и реконструкция мостовых переходов в городе Архангельске, в т.ч.:</t>
  </si>
  <si>
    <t>1) Проектирование и реконструкция совмещенного Северодвинского мостового перехода</t>
  </si>
  <si>
    <t>ДЦП «Строительство жилья для специалистов, обеспечивающих выполнение государственного оборонного заказа на предприятиях г.Северодвинска, на 2012–2018 годы»</t>
  </si>
  <si>
    <t>Заказчик: администрация МО "Северодвинск"</t>
  </si>
  <si>
    <t>1. Обеспечение территорий комплексной жилой застройки объектами коммунальной и инженерной инфраструктуры</t>
  </si>
  <si>
    <t>1. Развитие газификации, в т.ч.</t>
  </si>
  <si>
    <t>1) Строительство газопроводов (разводящие сети) по территории муниципального образования «Муравьевское» Вельского района (дер. Петуховская, дер. Филяевская)</t>
  </si>
  <si>
    <t>Министерство энергетики и связи Архангельской области</t>
  </si>
  <si>
    <t>газовая промышленность</t>
  </si>
  <si>
    <t>2) Проектирование и строительство газораспределительных сетей и подводящих сетей к жилым домам в пос. Уемский Приморского района Архангельской области</t>
  </si>
  <si>
    <t>2. Развитие водоснабжения, в т.ч.</t>
  </si>
  <si>
    <t>1) Строительство (реконструкция) локального водопровода в  с. Долматово Вельского района</t>
  </si>
  <si>
    <t xml:space="preserve">2) Строительство (реконструкция) локального водопровода в п. Куликово Красноборского района </t>
  </si>
  <si>
    <t>3) Строительство (реконструкция) локального водопровода в д. Ершевская Красноборского района</t>
  </si>
  <si>
    <t>4) Строительство (реконструкция) локального водопровода в д. Большая Слудка Красноборского района</t>
  </si>
  <si>
    <t>5) Строительство (реконструкция) локального водопровода в д. Русановская, д. Климово муниципального образования «Шангальское» Устьянского района</t>
  </si>
  <si>
    <t>3. Развитие сети учреждений первичной медико-санитарной помощи, в т.ч.</t>
  </si>
  <si>
    <t>1) Строительство и приобретение на первичном рынке зданий фельдшерско-акушерских пунктов (в том числе привязка проектной документации)</t>
  </si>
  <si>
    <t>здравоохранение</t>
  </si>
  <si>
    <t>4. Развитие общеобразовательных и дошкольных учреждений, в т.ч.</t>
  </si>
  <si>
    <t>1) Разработка типового проекта "Начальная школа- детский сад на 100 учашихся и 100 воспитанников" с привязкой в дер. Ваймуша Пинежского района</t>
  </si>
  <si>
    <t>физическая культура и спорт</t>
  </si>
  <si>
    <t>Заказчик: администрация МО "Вилегодский муниципальный район"</t>
  </si>
  <si>
    <t>Заказчик: МО "Город Архангельск"</t>
  </si>
  <si>
    <t>ДЦП «Развитие водохозяйственного комплекса Архангельской области на 2012-2020 годы»</t>
  </si>
  <si>
    <t>3. Берегоукрепление участка рукава Быстрокурки реки Северной Двины в селе Холмогоры Архангельской области</t>
  </si>
  <si>
    <t>водное хозяйство</t>
  </si>
  <si>
    <t>4. Разработка и реализация проекта «Укрепление правого берега р. Северной Двины в Соломбальском территориальном округе г. Архангельска на участке от улицы Маяковского до улицы Кедрова»</t>
  </si>
  <si>
    <t>5. Реконструкция и восстановление причальных береговых сооружений, служащих защитой г. Архангельска от паводка. Причалы № 101-109, г. Архангельск, Набережной Северной Двины, Красная Пристань</t>
  </si>
  <si>
    <t>ДЦП «Безопасное обращение с отходами производства и потребления на 2012–2014 годы»</t>
  </si>
  <si>
    <t>1. Строительство полигона твердых бытовых отходов в с. Верхняя Тойма Архангельской области</t>
  </si>
  <si>
    <t>2. Реконструкция полигона твердых бытовых отходов и жидких бытовых отходов в с. Красноборске Архангельской области</t>
  </si>
  <si>
    <t>3. Разработка проектно-сметной документации комплекса по переработке и размещению отходов производства и потребления в поселке Соловецкий Архангельской области</t>
  </si>
  <si>
    <t>ДЦП «Развитие инфраструктуры Соловецкого архипелага на 2012–2014 годы»</t>
  </si>
  <si>
    <t>1. Разработка проектно-сметной документации, экспертиза проекта и модернизация системы электроснабжения пос. Соловецкий</t>
  </si>
  <si>
    <t>2. Реконструкция и строительство тепловых сетей пос. Соловецкий</t>
  </si>
  <si>
    <t>Заказчик: Дирекция управления проектами развития Соловецкого архипелага</t>
  </si>
  <si>
    <t>3. Обследование, проектирование, экспертиза и строительство административно-делового центра Правительства Архангельской области в пос. Соловецкий</t>
  </si>
  <si>
    <t>Администрация Губернатора Архангельской области и Правительства Архангельской област</t>
  </si>
  <si>
    <t>общегосударственные вопросы</t>
  </si>
  <si>
    <t xml:space="preserve">4. Здание участковой больницы на 40 посещений и стационаром на 10 коек в пос. Соловецкий
</t>
  </si>
  <si>
    <t>Заказчик: ГУК АО ГМО "Художественная культура Русского Севера"</t>
  </si>
  <si>
    <t>1. Проектно-изыскательские работы для строительства здания фондохранилища государственного бюджетного учреждения культуры Архангельской области «Государственное музейное объединение «Художественная культура Русского Севера» в г. Архангельске» для сохранения музейного фонда Российской Федерации»</t>
  </si>
  <si>
    <t>Министерство культуры Архангельской области</t>
  </si>
  <si>
    <t>культура</t>
  </si>
  <si>
    <t>Заказчик: администрация МО "Мирный"</t>
  </si>
  <si>
    <t>Заказчик: администрация МО "Котласский муниципальный район"</t>
  </si>
  <si>
    <t>Заказчик: ГБУ АО "Архангельская дирекция СРСГ"</t>
  </si>
  <si>
    <t>пожарная безопасность</t>
  </si>
  <si>
    <t>ДЦП «Развитие общественного пассажирского транспорта Архангельской области на 2012–2016 годы»</t>
  </si>
  <si>
    <t>1. Реконструкция системы теплоснабжения пос. Кизема (котельная ЛПХ) с заменой котлов на каменном угле на древесный вид топлива</t>
  </si>
  <si>
    <t>энергетическое хозяйство</t>
  </si>
  <si>
    <t>2. Реконструкция системы теплоснабжения пос. Кизема (котельная Ж.Д.) с заменой котлов на каменном угле на древесный вид топлива</t>
  </si>
  <si>
    <t>3. Реконструкция системы теплоснабжения с. Малодоры с заменой котлов на каменном угле на древесный вид топлива</t>
  </si>
  <si>
    <t>Заказчик: министерство энергетики и связи Архангельской области</t>
  </si>
  <si>
    <t>4. Разработка проектно-сметной документации (с возможностью повторного применения), экспертиза и строительство объектов по созданию генерирующих мощностей (путем модернизации/реконструкции существующих и строительства новых), функционирующих на основе альтернативных источников энергии</t>
  </si>
  <si>
    <t>Заказчик: ГКУ АО "Хозяйственное управление"</t>
  </si>
  <si>
    <t>5. Приобретение и монтаж котельной на биотопливе</t>
  </si>
  <si>
    <t>Заказчик: ГКУ АО «Дорожное агентство «Архангельскавтодор»</t>
  </si>
  <si>
    <t>1. Обеспечение автотранспортной связи административного центра Архангельской области с административными центрами муниципальных районов Архангельской области по автомобильным дорогам с твердым покрытием, в т.ч.:</t>
  </si>
  <si>
    <t>1) Строительство автомобильной дороги Архангельск (от д. Рикасиха) - Онега, участок «19 ветка Хайнозерской дороги»</t>
  </si>
  <si>
    <t>2) строительство мостового перехода через реку Олма на автомобильной дороге Архангельск – Белогорский – Пинега – Кимжа – Мезень (в том числе корректировка проектной документации)</t>
  </si>
  <si>
    <t>2. Обеспечение нормативных условий для движения транзитного транспорта по территории Архангельской области в направлении Северного автодорожного коридора, в т.ч.:</t>
  </si>
  <si>
    <t>1) Реконструкция автомобильной дороги Ильинск-Вилегодск, км 11 - км 25</t>
  </si>
  <si>
    <t>2) Корректировка проектной документации на строительство автомобильной дороги Усть-Вага – Ядриха на участке км 200 - км 215</t>
  </si>
  <si>
    <t>3. Приведение в нормативное состояние автомобильной дороги Архангельск (от пос. Брин-Наволок) – Каргополь - Вытегра (до с. Прокшино) на участке пос. Брин-Наволок – г. Каргополь в рамках реализации поручений Президента Российской Федерации и Правительства Российской Федерации, в т.ч.:</t>
  </si>
  <si>
    <t>1) Строительство автомобильной дороги Архангельск (от п. Брин-Наволок) - Каргополь – Вытегра (до с. Прокшино) на участке Обход Плесецка</t>
  </si>
  <si>
    <t>2) Строительство транспортной развязки в одном уровне на 168 км автомобильной дороги Архангельск (от пос. Брин-Наволок) - Каргополь - Вытегра (до с. Прокшино)</t>
  </si>
  <si>
    <t>4. Обеспечение сельских населенных пунктов постоянной круглогодичной связью с сетью автомобильных дорог общего пользования по дорогам с твердым покрытием в рамках Федеральной целевой программы "Развитие транспортной системы России (2010 - 2015 годы)", в т.ч.:</t>
  </si>
  <si>
    <t>1) Строительство автомобильной дороги Подъезд  к  пос. Орлецы от автомобильной дороги Копачево-Ичково-Ступино</t>
  </si>
  <si>
    <t>ДЦП «Повышение инвестиционной привлекательности Архангельской области на 2011 – 2013 годы»</t>
  </si>
  <si>
    <t>Заказчик: Министерство экономического развития и конкурентной политики Архангельской области</t>
  </si>
  <si>
    <t>1. Подготовка документации по планировке территории на основании документов территориального планирования по объектам регионального значения крупных инфраструктурных проектов</t>
  </si>
  <si>
    <t>Министерство экономического развития и конкурентной политики Архангельской области</t>
  </si>
  <si>
    <t>градостроительство и архитектура</t>
  </si>
  <si>
    <t>Заказчик: администрации муниципальных образований</t>
  </si>
  <si>
    <t>2. Предоставление бюджетных ассигнований инвестиционного фонда Архангельской области на реализацию инвестиционных проектов</t>
  </si>
  <si>
    <t>Заказчик: Министерство труда, занятости и социального развития Архангельской области</t>
  </si>
  <si>
    <t>1. Приобретение имущественного комплекса зданий и сооружений для открытия филиала государственного бюджетного стационарного учреждения социального обслуживания системы социальной защиты населения Архангельской области на 180 мест "Ширшинский психоневрологический интернат" в пос. Ширшинский Приморского района</t>
  </si>
  <si>
    <t>Министерство труда, занятости и социального развития Архангельской области</t>
  </si>
  <si>
    <t>1. Строительство пожарного депо ОГУ "ОГПС-21" на 4 автомашины в г. Сольвычегодске Котласского района</t>
  </si>
  <si>
    <t>2. Строительство пожарного депо на 1 автомашину в селе Тельвиска НАО</t>
  </si>
  <si>
    <t>3. Реконструкция здания Склада ОРСа под пожарное депо в пос. Боброво Приморского района</t>
  </si>
  <si>
    <t>ДЦП «Развитие массового жилищного строительства в Архангельской области» на 2010-2013 годы</t>
  </si>
  <si>
    <t>архитектура и граодстроительтво</t>
  </si>
  <si>
    <t xml:space="preserve">1) Водоснабжение  п. Березник Виноградовского района  Архангельской области </t>
  </si>
  <si>
    <t>2) Насосная станция 3 подъема водопровода у Южной котельной г. Котласа</t>
  </si>
  <si>
    <t>3) Реконструкция водопровода по улице 3-ей Пятилетки в г. Новодвинске</t>
  </si>
  <si>
    <t>ДЦП «Развитие и совершенствование сети автомобильных дорог общего пользования регионального значения Архангельской области (2011–2015 годы)»</t>
  </si>
  <si>
    <t>Адресная программа «Переселение граждан из аварийного жилищного фонда с учетом развития малоэтажного жилищного строительства» на 2013 год</t>
  </si>
  <si>
    <t>ДЦП «Социальное развитие села Архангельской области на 2010-2013 годы»</t>
  </si>
  <si>
    <t>ДЦП «Спорт Беломорья на 2011-2014 годы»</t>
  </si>
  <si>
    <t>Государственная программа «Культура Русского Севера»</t>
  </si>
  <si>
    <t>Государственная программа «Развитие здравоохранения Архангельской области на 2013-2015 годы»</t>
  </si>
  <si>
    <t>Государственная программа «Социальная поддержка граждан в Архангельской области на 2013-2015 годы»</t>
  </si>
  <si>
    <t>ДЦП «Пожарная безопасность в Архангельской области на 2011–2013 годы»</t>
  </si>
  <si>
    <t>6) Строительство (реконструкция) локального водопровода в с. Шангалы, д. Зеново муниципального образования «Шангальское» Устьянского района</t>
  </si>
  <si>
    <t>4) Устройство водозабора на территории Базы гражданской обороны Правительства Архангельской области в дер. Бабанегово Приморского района</t>
  </si>
  <si>
    <t>1. Строительство (приобретение) речных судов для осуществления грузо-пассажирских перевозок на территории Архангельской области</t>
  </si>
  <si>
    <t>1. Строительство (приобретение) Черевковской амбулатории ГБУЗ Архангельской области «Красноборская центральная районная больница»</t>
  </si>
  <si>
    <t>2. Привязка проекта и строительство здания терапевтического отделения ГБУЗ Архангельской области «Красноборская центральная районная больница»</t>
  </si>
  <si>
    <t>4. Проектирование, сбор исходно-разрешительной документации, корректировка, экспертиза и строительство областной больницы в 62-А квартале г. Архангельска</t>
  </si>
  <si>
    <t>ДЦП «Газификация Архангельской области в 2012-2014 годах»</t>
  </si>
  <si>
    <t>1. Проектирование и строительство газораспределительных сетей в г. Архангельске</t>
  </si>
  <si>
    <t>2. Строительство газораспределительных сетей, включая газоснабжение жилых домов в г. Котласе</t>
  </si>
  <si>
    <t>3. Газоснабжение микрорайона "Зеленый-1"</t>
  </si>
  <si>
    <t>4. Перевод на природный газ жилых домов (газоснабжение от ГРП-5)</t>
  </si>
  <si>
    <t>5. Строительство газораспределительных сетей в пос. Шипицыно, в том числе газоснабжение жилых домов</t>
  </si>
  <si>
    <t>6. Строительство газораспределительных сетей в с. Яренск, в том числе газоснабжение жилых домов</t>
  </si>
  <si>
    <t>7. Строительство газораспределительных сетей в пос. Урдома, в том числе газоснабжение жилых домов</t>
  </si>
  <si>
    <t>8. Строительство газораспределительных сетей в пос. Плесецк, в том числе газоснабжение жилых домов</t>
  </si>
  <si>
    <t>9. Строительство газораспределительных сетей в пос. Уемский, в том числе газоснабжение жилых домов</t>
  </si>
  <si>
    <t>10. Газоснабжение жилых домов в дер. Рикасиха, в том числе  проектирование и экспертиза проектной документации</t>
  </si>
  <si>
    <t>12. Газоснабжение здания пожарного депо ПЧ-48 ул. Северная, 230 пос. Шипицино Котласского района</t>
  </si>
  <si>
    <t>2. Разработка и реализация проекта "Строительство гидроузла на р. Кижмола в с.Яренск Ленского района Архангельской области"</t>
  </si>
  <si>
    <t>1. Проектирование и строительство крытого  универсального легкоатлетического манежа в г. Архангельске</t>
  </si>
  <si>
    <t>2. Строительство спортивной площадки при МОУ «Средняя общеобразовательная школа №7»</t>
  </si>
  <si>
    <t xml:space="preserve">3. Строительство физкультурно-спортивного корпуса ФОК «Звездочка» в г. Северодвинске </t>
  </si>
  <si>
    <t>4. Строительство лыжероллерной трассы  в с. Ильинско-Подомское в Вилегодском районе Архангельской области</t>
  </si>
  <si>
    <t>5. Проектирование и строительство лыжно-биатлонного центра в деревне Малиновка Устьянского района (1-я очередь)</t>
  </si>
  <si>
    <t>6. Строительство спортивного центра с универсальным игровым залом и плавательным бассейном на стадионе "Труд" в городе Архангельске, в том числе подключение к инженерным коммуникациям</t>
  </si>
  <si>
    <t>7. Проектирование и строительстволыжно-спортивного комплекса "Малые Карелы" с сервисным центром на 24 команды</t>
  </si>
  <si>
    <t>8. Проектирование и реконструкция стрелкового тира  ГАУ АО «Центр спортивной подготовки “Поморье” в г. Новодвинске</t>
  </si>
  <si>
    <t>социальная политика</t>
  </si>
  <si>
    <t>3. Завершение строительства поликлиники ГБУЗ Архангельской области «Плесецкая центральная районная больница»</t>
  </si>
  <si>
    <t>Агентство по транспорту Архангельской области</t>
  </si>
  <si>
    <t>Адресная программа Архангельской области «Модернизация объектов водоснабжения, водоотведения и очистки сточных вод на территории Архангельской области на 2013 год»</t>
  </si>
  <si>
    <t>11. Оформление прав собственности Архангельской области на объект строительства Газопровод-отвод к космодрому "Плесецк", в том числе затраты на обслуживание объекта до момента передачи объекта в собственность субъекта естественной монополии</t>
  </si>
  <si>
    <t>1. Разработка проекта "Реконструкция берегоукрепительных сооружений на о. Ягры в г. Северодвинске"</t>
  </si>
  <si>
    <t>2) Строительство здания муниципального дошкольного образовательного учреждения на 220 мест по ул. Портовиков в г. Котласе</t>
  </si>
  <si>
    <t>2) Проектирование и строительство автомобильной дороги по проезду Сибиряковцев в обход областной больницы г. Архангельска</t>
  </si>
  <si>
    <t>ДЦП «Энергосбережение и повышение энергетической эффективности Архангельской области на 2012–2020 годы»</t>
  </si>
  <si>
    <t xml:space="preserve">Наименование объекта                                                                    </t>
  </si>
  <si>
    <t>Прогнозная мощность                                                              (прогнозный прирост мощности)</t>
  </si>
  <si>
    <t>Форма расходования бюджетных средств, направление                  инвестирования</t>
  </si>
  <si>
    <t>Наименование главного распорядителя бюджетных средств</t>
  </si>
  <si>
    <t>Прогнозный срок                                                            (начало / окончание)</t>
  </si>
  <si>
    <t>Бюджетные инвестиции в объекты капитального строительства государственной (муниципальной) собственности</t>
  </si>
  <si>
    <t xml:space="preserve">1)Комплексное обустройство площадки под компактную жилищную застройку в дер. Бор, Няндомского района Архангельской области </t>
  </si>
  <si>
    <t>2021 / 2022</t>
  </si>
  <si>
    <t>"</t>
  </si>
  <si>
    <t>1)Разработка проектно-сметной документации объекта «Строительство, реконструкция, техническое перевооружение системы водоснабжения в д. Макаровская, д. Петариха, д. Корехино, д. Логиновская, д. Поповская, Архангельская область, Няндомский район Муниципального образования «Мошинское»</t>
  </si>
  <si>
    <t>I.МП  "Комплексное развитие сельских территорий Няндомского района"
Подпрограмма "Создание условий для обеспечения доступныи и комфортным жильем сельского населения"</t>
  </si>
  <si>
    <t>Управление строительства, архитектуры и ЖКХ администрации Няндомского муниципального района Архангельской области</t>
  </si>
  <si>
    <t>Администрация Няндомского муниципального района Архангельской области</t>
  </si>
  <si>
    <t>2022 год</t>
  </si>
  <si>
    <t>2023 год</t>
  </si>
  <si>
    <t>ВСЕГО</t>
  </si>
  <si>
    <t>Средства федерального бюджета</t>
  </si>
  <si>
    <t>Средства областного бюджета</t>
  </si>
  <si>
    <t>Средства районного бюджета</t>
  </si>
  <si>
    <t xml:space="preserve">IV.МП   "Развитие жилищного строительства в Няндомском районе" </t>
  </si>
  <si>
    <t>2022/2023</t>
  </si>
  <si>
    <t>2) Строительство, реконструкция, техническое перевооружение системы водоснабжения в д. Макаровская, д. Петариха, д. Корехино, д. Логиновская, д. Поповская, Архангельская область, Няндомский район Муниципального образования «Мошинское»</t>
  </si>
  <si>
    <t xml:space="preserve">Районная адресная инвестиционная программа на 2022 год и на плановый период 2023 и 2024 годов  </t>
  </si>
  <si>
    <t>2024 год</t>
  </si>
  <si>
    <t xml:space="preserve">1) Привязка и корректировка проектно-сметной документации повторного применения на строительство объекта капитального строительства «Общеобразовательная школа №2 на 550 мест с бассейном» в городе Няндома с проведением государственной экспертизы проектно-сметной документации и инженерных изысканий  </t>
  </si>
  <si>
    <t xml:space="preserve">2) Cтроительство общеобразовательной школы №2 на 550 мест с бассейном в городе Няндома </t>
  </si>
  <si>
    <t>2021/2022</t>
  </si>
  <si>
    <t>2023/2024</t>
  </si>
  <si>
    <t>к решению Собрания депутатов</t>
  </si>
  <si>
    <t>Няндомского муниципального района</t>
  </si>
  <si>
    <t>Архангельской области</t>
  </si>
  <si>
    <t>от 23 декабря 2021  года № 185</t>
  </si>
  <si>
    <t>1)Средняя общеобразовательная школа на 352 учащихся с интернатом на 80 мест в п.Шалакуша Няндомского района Архангельской области</t>
  </si>
  <si>
    <t>352 учащихся</t>
  </si>
  <si>
    <t>2020 / 2022</t>
  </si>
  <si>
    <t xml:space="preserve">III.МП  "Развитие коммунальной инфраструктуры Няндомского района" </t>
  </si>
  <si>
    <t>"ПРИЛОЖЕНИЕ № 19</t>
  </si>
  <si>
    <t>II.МП  "Комплексное развитие сельских территорий Няндомского района"
Подпрограмма «Создание и развитие инфраструктуры на сельских территориях»</t>
  </si>
  <si>
    <t>1) Оснащение объектов строительства сферы образования муниципальных образований Архангельской области (Шалакушская школа)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</si>
  <si>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</si>
  <si>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Управление образования администрации Няндомского муниципального района Архангельской области</t>
  </si>
  <si>
    <t>1)  "Строительство спортивного комплекса с универсальным игровым залом в городском парке города Няндома"</t>
  </si>
  <si>
    <t>Управление социальной политики администрации Няндомского муниципального района Архангельской области</t>
  </si>
  <si>
    <t xml:space="preserve">VI.МП   "Развитие физической культуры, спорта и создание условий для формирования здорового образа жизни на территории Няндомского района" </t>
  </si>
  <si>
    <t>V.МП   "Развитие образования в Няндомском районе"</t>
  </si>
  <si>
    <t>ПРИЛОЖЕНИЕ 6</t>
  </si>
  <si>
    <t xml:space="preserve"> от _______ 2022 года   № 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</si>
</sst>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?_р_._-;_-@_-"/>
    <numFmt numFmtId="173" formatCode="#,##0.0_ ;\-#,##0.0\ "/>
    <numFmt numFmtId="174" formatCode="_-* #,##0.0_р_._-;\-* #,##0.0_р_._-;_-* &quot;-&quot;?_р_._-;_-@_-"/>
    <numFmt numFmtId="175" formatCode="0.0"/>
    <numFmt numFmtId="176" formatCode="0.0;[Red]0.0"/>
    <numFmt numFmtId="177" formatCode="_-* #,##0.0_р_._-;\-* #,##0.0_р_._-;_-* &quot;-&quot;??_р_._-;_-@_-"/>
    <numFmt numFmtId="178" formatCode="_-* #,##0.0\ _₽_-;\-* #,##0.0\ _₽_-;_-* &quot;-&quot;?\ _₽_-;_-@_-"/>
  </numFmts>
  <fonts count="58">
    <font>
      <sz val="10"/>
      <name val="Arial Cyr"/>
      <family val="0"/>
    </font>
    <font>
      <sz val="14"/>
      <color indexed="8"/>
      <name val="Times New Roman"/>
      <family val="2"/>
    </font>
    <font>
      <sz val="22"/>
      <name val="Arial Cyr"/>
      <family val="0"/>
    </font>
    <font>
      <sz val="24"/>
      <name val="Times New Roman"/>
      <family val="1"/>
    </font>
    <font>
      <sz val="18"/>
      <name val="Arial Cyr"/>
      <family val="0"/>
    </font>
    <font>
      <sz val="20"/>
      <name val="Arial Cyr"/>
      <family val="0"/>
    </font>
    <font>
      <sz val="20"/>
      <name val="Times New Roman"/>
      <family val="1"/>
    </font>
    <font>
      <i/>
      <sz val="18"/>
      <name val="Times New Roman"/>
      <family val="1"/>
    </font>
    <font>
      <sz val="8"/>
      <name val="Arial Cyr"/>
      <family val="0"/>
    </font>
    <font>
      <b/>
      <sz val="28"/>
      <name val="Times New Roman"/>
      <family val="1"/>
    </font>
    <font>
      <b/>
      <sz val="24"/>
      <name val="Times New Roman"/>
      <family val="1"/>
    </font>
    <font>
      <sz val="28"/>
      <name val="Times New Roman"/>
      <family val="1"/>
    </font>
    <font>
      <sz val="24"/>
      <name val="Arial Cyr"/>
      <family val="0"/>
    </font>
    <font>
      <b/>
      <sz val="2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9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32" borderId="0" xfId="0" applyFont="1" applyFill="1" applyAlignment="1" applyProtection="1">
      <alignment vertical="center"/>
      <protection/>
    </xf>
    <xf numFmtId="49" fontId="3" fillId="32" borderId="0" xfId="0" applyNumberFormat="1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horizontal="center" vertical="center" wrapText="1"/>
      <protection/>
    </xf>
    <xf numFmtId="49" fontId="7" fillId="32" borderId="11" xfId="0" applyNumberFormat="1" applyFont="1" applyFill="1" applyBorder="1" applyAlignment="1" applyProtection="1">
      <alignment horizontal="center" vertical="center" wrapText="1"/>
      <protection/>
    </xf>
    <xf numFmtId="1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9" fillId="32" borderId="11" xfId="0" applyFont="1" applyFill="1" applyBorder="1" applyAlignment="1">
      <alignment vertical="top" wrapText="1"/>
    </xf>
    <xf numFmtId="49" fontId="10" fillId="32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172" fontId="9" fillId="32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2" borderId="0" xfId="0" applyFont="1" applyFill="1" applyAlignment="1" applyProtection="1">
      <alignment vertical="center"/>
      <protection/>
    </xf>
    <xf numFmtId="0" fontId="0" fillId="32" borderId="0" xfId="0" applyFill="1" applyAlignment="1" applyProtection="1">
      <alignment vertical="center"/>
      <protection/>
    </xf>
    <xf numFmtId="0" fontId="9" fillId="4" borderId="11" xfId="0" applyFont="1" applyFill="1" applyBorder="1" applyAlignment="1" applyProtection="1">
      <alignment horizontal="center" vertical="center" wrapText="1"/>
      <protection/>
    </xf>
    <xf numFmtId="49" fontId="10" fillId="4" borderId="11" xfId="0" applyNumberFormat="1" applyFont="1" applyFill="1" applyBorder="1" applyAlignment="1" applyProtection="1">
      <alignment horizontal="center" vertic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172" fontId="9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2" borderId="11" xfId="0" applyFont="1" applyFill="1" applyBorder="1" applyAlignment="1" applyProtection="1">
      <alignment horizontal="left" vertical="center" wrapText="1"/>
      <protection/>
    </xf>
    <xf numFmtId="49" fontId="3" fillId="32" borderId="11" xfId="0" applyNumberFormat="1" applyFont="1" applyFill="1" applyBorder="1" applyAlignment="1" applyProtection="1">
      <alignment horizontal="center" vertical="center" wrapText="1"/>
      <protection/>
    </xf>
    <xf numFmtId="172" fontId="11" fillId="32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172" fontId="10" fillId="32" borderId="11" xfId="0" applyNumberFormat="1" applyFont="1" applyFill="1" applyBorder="1" applyAlignment="1" applyProtection="1">
      <alignment horizontal="left" vertical="center" wrapText="1"/>
      <protection/>
    </xf>
    <xf numFmtId="49" fontId="3" fillId="4" borderId="11" xfId="0" applyNumberFormat="1" applyFont="1" applyFill="1" applyBorder="1" applyAlignment="1" applyProtection="1">
      <alignment horizontal="center" vertical="center" wrapText="1"/>
      <protection/>
    </xf>
    <xf numFmtId="172" fontId="10" fillId="32" borderId="11" xfId="0" applyNumberFormat="1" applyFont="1" applyFill="1" applyBorder="1" applyAlignment="1" applyProtection="1">
      <alignment horizontal="right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172" fontId="3" fillId="0" borderId="11" xfId="0" applyNumberFormat="1" applyFont="1" applyFill="1" applyBorder="1" applyAlignment="1" applyProtection="1">
      <alignment horizontal="left" vertical="center" wrapText="1"/>
      <protection/>
    </xf>
    <xf numFmtId="172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center"/>
      <protection/>
    </xf>
    <xf numFmtId="0" fontId="6" fillId="32" borderId="12" xfId="0" applyFont="1" applyFill="1" applyBorder="1" applyAlignment="1" applyProtection="1">
      <alignment horizontal="center" vertical="center" wrapText="1"/>
      <protection/>
    </xf>
    <xf numFmtId="49" fontId="6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57" fillId="0" borderId="14" xfId="0" applyFont="1" applyFill="1" applyBorder="1" applyAlignment="1">
      <alignment horizontal="center" vertical="center" wrapText="1"/>
    </xf>
    <xf numFmtId="177" fontId="15" fillId="0" borderId="11" xfId="0" applyNumberFormat="1" applyFont="1" applyBorder="1" applyAlignment="1">
      <alignment vertical="center" wrapText="1"/>
    </xf>
    <xf numFmtId="177" fontId="15" fillId="32" borderId="11" xfId="0" applyNumberFormat="1" applyFont="1" applyFill="1" applyBorder="1" applyAlignment="1">
      <alignment vertical="center" wrapText="1"/>
    </xf>
    <xf numFmtId="0" fontId="15" fillId="0" borderId="11" xfId="0" applyNumberFormat="1" applyFont="1" applyFill="1" applyBorder="1" applyAlignment="1">
      <alignment horizontal="left" vertical="center" wrapText="1"/>
    </xf>
    <xf numFmtId="0" fontId="15" fillId="32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0" fillId="32" borderId="0" xfId="0" applyFont="1" applyFill="1" applyAlignment="1" applyProtection="1">
      <alignment vertical="center"/>
      <protection/>
    </xf>
    <xf numFmtId="0" fontId="15" fillId="33" borderId="11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3" fillId="32" borderId="0" xfId="0" applyFont="1" applyFill="1" applyAlignment="1" applyProtection="1">
      <alignment horizontal="center" vertical="center" wrapText="1"/>
      <protection/>
    </xf>
    <xf numFmtId="0" fontId="15" fillId="0" borderId="16" xfId="0" applyNumberFormat="1" applyFont="1" applyBorder="1" applyAlignment="1">
      <alignment horizontal="left" vertical="center" wrapText="1"/>
    </xf>
    <xf numFmtId="0" fontId="17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7" fillId="0" borderId="17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16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760\&#1076;&#1077;&#1087;&#1072;&#1088;&#1090;&#1072;&#1084;&#1077;&#1085;&#1090;\2%20&#1054;&#1073;&#1083;&#1072;&#1089;&#1090;&#1085;&#1072;&#1103;%20&#1080;&#1085;&#1074;&#1077;&#1089;&#1090;&#1080;&#1094;&#1080;&#1086;&#1085;&#1085;&#1072;&#1103;%20&#1087;&#1088;&#1086;&#1075;&#1088;&#1072;&#1084;&#1084;&#1072;\&#1055;&#1056;&#1054;&#1043;&#1056;&#1040;&#1052;&#1052;&#1040;%20&#1082;&#1072;&#1087;&#1074;&#1083;&#1086;&#1078;&#1077;&#1085;&#1080;&#1081;%20-%202012\&#1055;&#1086;&#1087;&#1088;&#1072;&#1074;&#1082;&#1080;\&#1055;&#1086;&#1087;&#1088;&#1072;&#1074;&#1082;&#1080;%20&#1087;&#1086;%20&#1084;&#1077;&#1089;&#1103;&#1094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АИП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25"/>
  <sheetViews>
    <sheetView view="pageBreakPreview" zoomScale="40" zoomScaleNormal="25" zoomScaleSheetLayoutView="40" zoomScalePageLayoutView="40" workbookViewId="0" topLeftCell="H1">
      <pane ySplit="5" topLeftCell="A6" activePane="bottomLeft" state="frozen"/>
      <selection pane="topLeft" activeCell="H1" sqref="H1"/>
      <selection pane="bottomLeft" activeCell="H20" sqref="H20"/>
    </sheetView>
  </sheetViews>
  <sheetFormatPr defaultColWidth="9.00390625" defaultRowHeight="12.75" outlineLevelCol="1"/>
  <cols>
    <col min="1" max="1" width="12.25390625" style="1" hidden="1" customWidth="1" outlineLevel="1"/>
    <col min="2" max="2" width="13.75390625" style="1" hidden="1" customWidth="1" outlineLevel="1"/>
    <col min="3" max="3" width="13.00390625" style="1" hidden="1" customWidth="1" outlineLevel="1"/>
    <col min="4" max="7" width="12.25390625" style="1" hidden="1" customWidth="1" outlineLevel="1"/>
    <col min="8" max="8" width="150.00390625" style="33" customWidth="1"/>
    <col min="9" max="9" width="55.75390625" style="34" customWidth="1"/>
    <col min="10" max="10" width="41.125" style="33" hidden="1" customWidth="1"/>
    <col min="11" max="11" width="38.125" style="2" customWidth="1"/>
    <col min="12" max="12" width="38.75390625" style="2" customWidth="1"/>
    <col min="13" max="13" width="40.125" style="2" customWidth="1"/>
    <col min="14" max="16384" width="9.125" style="2" customWidth="1"/>
  </cols>
  <sheetData>
    <row r="1" spans="8:13" ht="35.25">
      <c r="H1" s="55" t="s">
        <v>2</v>
      </c>
      <c r="I1" s="55"/>
      <c r="J1" s="55"/>
      <c r="K1" s="55"/>
      <c r="L1" s="55"/>
      <c r="M1" s="55"/>
    </row>
    <row r="2" spans="8:13" ht="30.75">
      <c r="H2" s="3"/>
      <c r="I2" s="4"/>
      <c r="J2" s="3"/>
      <c r="K2" s="5"/>
      <c r="L2" s="5"/>
      <c r="M2" s="5"/>
    </row>
    <row r="3" spans="1:13" s="8" customFormat="1" ht="78.75">
      <c r="A3" s="6" t="s">
        <v>3</v>
      </c>
      <c r="B3" s="6" t="s">
        <v>4</v>
      </c>
      <c r="C3" s="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9" t="s">
        <v>10</v>
      </c>
      <c r="I3" s="36" t="s">
        <v>11</v>
      </c>
      <c r="J3" s="37" t="s">
        <v>12</v>
      </c>
      <c r="K3" s="35" t="s">
        <v>13</v>
      </c>
      <c r="L3" s="35" t="s">
        <v>14</v>
      </c>
      <c r="M3" s="35" t="s">
        <v>15</v>
      </c>
    </row>
    <row r="4" spans="1:13" s="12" customFormat="1" ht="27">
      <c r="A4" s="1"/>
      <c r="B4" s="1"/>
      <c r="C4" s="1"/>
      <c r="D4" s="1"/>
      <c r="E4" s="1"/>
      <c r="F4" s="1"/>
      <c r="G4" s="1"/>
      <c r="H4" s="10">
        <v>1</v>
      </c>
      <c r="I4" s="10" t="s">
        <v>16</v>
      </c>
      <c r="J4" s="10" t="s">
        <v>17</v>
      </c>
      <c r="K4" s="11">
        <v>4</v>
      </c>
      <c r="L4" s="11">
        <v>5</v>
      </c>
      <c r="M4" s="11">
        <v>6</v>
      </c>
    </row>
    <row r="5" spans="1:13" ht="69">
      <c r="A5" s="1">
        <f aca="true" t="shared" si="0" ref="A5:G5">SUM(A6:A217)</f>
        <v>73</v>
      </c>
      <c r="B5" s="1">
        <f t="shared" si="0"/>
        <v>88</v>
      </c>
      <c r="C5" s="1">
        <f t="shared" si="0"/>
        <v>49</v>
      </c>
      <c r="D5" s="1">
        <f t="shared" si="0"/>
        <v>33</v>
      </c>
      <c r="E5" s="1">
        <f t="shared" si="0"/>
        <v>53</v>
      </c>
      <c r="F5" s="1">
        <f t="shared" si="0"/>
        <v>22</v>
      </c>
      <c r="G5" s="1">
        <f t="shared" si="0"/>
        <v>24</v>
      </c>
      <c r="H5" s="13" t="s">
        <v>18</v>
      </c>
      <c r="I5" s="14"/>
      <c r="J5" s="15"/>
      <c r="K5" s="16">
        <f>K6+K22+K35+K38+K41+K81+K93+K96+K118+K133+K142+K149+K157+K160+K166+K188+K191+K200+K213+K218+K221</f>
        <v>2299620.3</v>
      </c>
      <c r="L5" s="16">
        <f>L6+L22+L35+L38+L41+L81+L93+L96+L118+L133+L142+L149+L157+L160+L166+L188+L191+L200+L213+L218+L221</f>
        <v>1527877.6</v>
      </c>
      <c r="M5" s="16">
        <f>M6+M22+M35+M38+M41+M81+M93+M96+M118+M133+M142+M149+M157+M160+M166+M188+M191+M200+M213+M218+M221</f>
        <v>1727215.7</v>
      </c>
    </row>
    <row r="6" spans="1:13" s="18" customFormat="1" ht="69">
      <c r="A6" s="17"/>
      <c r="B6" s="17"/>
      <c r="C6" s="17"/>
      <c r="D6" s="17"/>
      <c r="E6" s="17"/>
      <c r="F6" s="17"/>
      <c r="G6" s="17"/>
      <c r="H6" s="19" t="s">
        <v>176</v>
      </c>
      <c r="I6" s="20"/>
      <c r="J6" s="21"/>
      <c r="K6" s="22">
        <f>K7+K12+K20+K21</f>
        <v>202285.7</v>
      </c>
      <c r="L6" s="22">
        <f>L7+L12+L20+L21</f>
        <v>0</v>
      </c>
      <c r="M6" s="22">
        <f>M7+M12+M20+M21</f>
        <v>0</v>
      </c>
    </row>
    <row r="7" spans="1:13" s="18" customFormat="1" ht="61.5">
      <c r="A7" s="17"/>
      <c r="B7" s="17"/>
      <c r="C7" s="17"/>
      <c r="D7" s="17"/>
      <c r="E7" s="17"/>
      <c r="F7" s="17"/>
      <c r="G7" s="17"/>
      <c r="H7" s="23" t="s">
        <v>19</v>
      </c>
      <c r="I7" s="24"/>
      <c r="J7" s="24"/>
      <c r="K7" s="25">
        <f>SUM(K8:K11)</f>
        <v>111009.3</v>
      </c>
      <c r="L7" s="25">
        <f>SUM(L8:L11)</f>
        <v>0</v>
      </c>
      <c r="M7" s="25">
        <f>SUM(M8:M11)</f>
        <v>0</v>
      </c>
    </row>
    <row r="8" spans="1:13" s="18" customFormat="1" ht="30.75">
      <c r="A8" s="17"/>
      <c r="B8" s="17"/>
      <c r="C8" s="17"/>
      <c r="D8" s="17"/>
      <c r="E8" s="17"/>
      <c r="F8" s="17"/>
      <c r="G8" s="17"/>
      <c r="H8" s="26" t="s">
        <v>22</v>
      </c>
      <c r="I8" s="24"/>
      <c r="J8" s="26"/>
      <c r="K8" s="27"/>
      <c r="L8" s="27"/>
      <c r="M8" s="27"/>
    </row>
    <row r="9" spans="1:13" s="18" customFormat="1" ht="92.25">
      <c r="A9" s="17">
        <v>1</v>
      </c>
      <c r="B9" s="17">
        <v>1</v>
      </c>
      <c r="C9" s="17"/>
      <c r="D9" s="17"/>
      <c r="E9" s="17">
        <v>1</v>
      </c>
      <c r="F9" s="17"/>
      <c r="G9" s="17"/>
      <c r="H9" s="38" t="s">
        <v>23</v>
      </c>
      <c r="I9" s="24" t="s">
        <v>20</v>
      </c>
      <c r="J9" s="24" t="s">
        <v>21</v>
      </c>
      <c r="K9" s="25">
        <f>125000-35390.7</f>
        <v>89609.3</v>
      </c>
      <c r="L9" s="25">
        <v>0</v>
      </c>
      <c r="M9" s="25">
        <v>0</v>
      </c>
    </row>
    <row r="10" spans="1:13" s="18" customFormat="1" ht="30.75">
      <c r="A10" s="17"/>
      <c r="B10" s="17"/>
      <c r="C10" s="17"/>
      <c r="D10" s="17"/>
      <c r="E10" s="17"/>
      <c r="F10" s="17"/>
      <c r="G10" s="17"/>
      <c r="H10" s="39" t="s">
        <v>25</v>
      </c>
      <c r="I10" s="24"/>
      <c r="J10" s="26"/>
      <c r="K10" s="27"/>
      <c r="L10" s="27"/>
      <c r="M10" s="27"/>
    </row>
    <row r="11" spans="1:13" s="18" customFormat="1" ht="92.25">
      <c r="A11" s="17">
        <v>1</v>
      </c>
      <c r="B11" s="17">
        <v>1</v>
      </c>
      <c r="C11" s="17"/>
      <c r="D11" s="17"/>
      <c r="E11" s="17">
        <v>1</v>
      </c>
      <c r="F11" s="17"/>
      <c r="G11" s="17"/>
      <c r="H11" s="38" t="s">
        <v>26</v>
      </c>
      <c r="I11" s="24" t="s">
        <v>24</v>
      </c>
      <c r="J11" s="24" t="s">
        <v>24</v>
      </c>
      <c r="K11" s="25">
        <v>21400</v>
      </c>
      <c r="L11" s="25">
        <v>0</v>
      </c>
      <c r="M11" s="25">
        <v>0</v>
      </c>
    </row>
    <row r="12" spans="1:13" s="18" customFormat="1" ht="61.5">
      <c r="A12" s="17"/>
      <c r="B12" s="17"/>
      <c r="C12" s="17"/>
      <c r="D12" s="17"/>
      <c r="E12" s="17"/>
      <c r="F12" s="17"/>
      <c r="G12" s="17"/>
      <c r="H12" s="38" t="s">
        <v>27</v>
      </c>
      <c r="I12" s="24"/>
      <c r="J12" s="24"/>
      <c r="K12" s="25">
        <f>SUM(K13:K18)</f>
        <v>28655.1</v>
      </c>
      <c r="L12" s="25">
        <f>SUM(L13:L18)</f>
        <v>0</v>
      </c>
      <c r="M12" s="25">
        <f>SUM(M13:M18)</f>
        <v>0</v>
      </c>
    </row>
    <row r="13" spans="1:13" s="18" customFormat="1" ht="30.75">
      <c r="A13" s="17"/>
      <c r="B13" s="17"/>
      <c r="C13" s="17"/>
      <c r="D13" s="17"/>
      <c r="E13" s="17"/>
      <c r="F13" s="17"/>
      <c r="G13" s="17"/>
      <c r="H13" s="39" t="s">
        <v>29</v>
      </c>
      <c r="I13" s="24"/>
      <c r="J13" s="24"/>
      <c r="K13" s="27"/>
      <c r="L13" s="27"/>
      <c r="M13" s="27"/>
    </row>
    <row r="14" spans="1:13" s="18" customFormat="1" ht="92.25">
      <c r="A14" s="17">
        <v>1</v>
      </c>
      <c r="B14" s="17">
        <v>1</v>
      </c>
      <c r="C14" s="17"/>
      <c r="D14" s="17"/>
      <c r="E14" s="17"/>
      <c r="F14" s="17">
        <v>1</v>
      </c>
      <c r="G14" s="17"/>
      <c r="H14" s="38" t="s">
        <v>30</v>
      </c>
      <c r="I14" s="24" t="s">
        <v>20</v>
      </c>
      <c r="J14" s="24" t="s">
        <v>28</v>
      </c>
      <c r="K14" s="25">
        <v>6045.9</v>
      </c>
      <c r="L14" s="25">
        <v>0</v>
      </c>
      <c r="M14" s="25">
        <v>0</v>
      </c>
    </row>
    <row r="15" spans="1:13" s="18" customFormat="1" ht="30.75">
      <c r="A15" s="17"/>
      <c r="B15" s="17"/>
      <c r="C15" s="17"/>
      <c r="D15" s="17"/>
      <c r="E15" s="17"/>
      <c r="F15" s="17"/>
      <c r="G15" s="17"/>
      <c r="H15" s="39" t="s">
        <v>32</v>
      </c>
      <c r="I15" s="24"/>
      <c r="J15" s="24"/>
      <c r="K15" s="27"/>
      <c r="L15" s="27"/>
      <c r="M15" s="27"/>
    </row>
    <row r="16" spans="1:13" s="18" customFormat="1" ht="61.5">
      <c r="A16" s="17">
        <v>1</v>
      </c>
      <c r="B16" s="17">
        <v>1</v>
      </c>
      <c r="C16" s="17"/>
      <c r="D16" s="17"/>
      <c r="E16" s="17">
        <v>1</v>
      </c>
      <c r="F16" s="17"/>
      <c r="G16" s="17"/>
      <c r="H16" s="38" t="s">
        <v>33</v>
      </c>
      <c r="I16" s="24" t="s">
        <v>24</v>
      </c>
      <c r="J16" s="24" t="s">
        <v>24</v>
      </c>
      <c r="K16" s="25">
        <v>11382.2</v>
      </c>
      <c r="L16" s="25">
        <v>0</v>
      </c>
      <c r="M16" s="25">
        <v>0</v>
      </c>
    </row>
    <row r="17" spans="1:13" s="18" customFormat="1" ht="30.75">
      <c r="A17" s="17"/>
      <c r="B17" s="17"/>
      <c r="C17" s="17"/>
      <c r="D17" s="17"/>
      <c r="E17" s="17"/>
      <c r="F17" s="17"/>
      <c r="G17" s="17"/>
      <c r="H17" s="26" t="s">
        <v>34</v>
      </c>
      <c r="I17" s="24"/>
      <c r="J17" s="26"/>
      <c r="K17" s="27"/>
      <c r="L17" s="27"/>
      <c r="M17" s="27"/>
    </row>
    <row r="18" spans="1:13" s="18" customFormat="1" ht="61.5">
      <c r="A18" s="17">
        <v>1</v>
      </c>
      <c r="B18" s="17">
        <v>1</v>
      </c>
      <c r="C18" s="17"/>
      <c r="D18" s="17"/>
      <c r="E18" s="17"/>
      <c r="F18" s="17">
        <v>1</v>
      </c>
      <c r="G18" s="17"/>
      <c r="H18" s="38" t="s">
        <v>35</v>
      </c>
      <c r="I18" s="24" t="s">
        <v>24</v>
      </c>
      <c r="J18" s="24" t="s">
        <v>24</v>
      </c>
      <c r="K18" s="25">
        <v>11227</v>
      </c>
      <c r="L18" s="25">
        <v>0</v>
      </c>
      <c r="M18" s="25">
        <v>0</v>
      </c>
    </row>
    <row r="19" spans="1:13" s="18" customFormat="1" ht="30.75">
      <c r="A19" s="17"/>
      <c r="B19" s="17"/>
      <c r="C19" s="17"/>
      <c r="D19" s="17"/>
      <c r="E19" s="17"/>
      <c r="F19" s="17"/>
      <c r="G19" s="17"/>
      <c r="H19" s="26" t="s">
        <v>36</v>
      </c>
      <c r="I19" s="24"/>
      <c r="J19" s="26"/>
      <c r="K19" s="27"/>
      <c r="L19" s="27"/>
      <c r="M19" s="27"/>
    </row>
    <row r="20" spans="1:13" s="18" customFormat="1" ht="153.75">
      <c r="A20" s="17">
        <v>1</v>
      </c>
      <c r="B20" s="17">
        <v>1</v>
      </c>
      <c r="C20" s="17"/>
      <c r="D20" s="17"/>
      <c r="E20" s="17">
        <v>1</v>
      </c>
      <c r="F20" s="17"/>
      <c r="G20" s="17"/>
      <c r="H20" s="38" t="s">
        <v>37</v>
      </c>
      <c r="I20" s="24" t="s">
        <v>20</v>
      </c>
      <c r="J20" s="24" t="s">
        <v>28</v>
      </c>
      <c r="K20" s="25">
        <v>51374.3</v>
      </c>
      <c r="L20" s="25">
        <v>0</v>
      </c>
      <c r="M20" s="25">
        <v>0</v>
      </c>
    </row>
    <row r="21" spans="1:13" s="18" customFormat="1" ht="92.25">
      <c r="A21" s="17"/>
      <c r="B21" s="17"/>
      <c r="C21" s="17"/>
      <c r="D21" s="17"/>
      <c r="E21" s="17">
        <v>1</v>
      </c>
      <c r="F21" s="17"/>
      <c r="G21" s="17"/>
      <c r="H21" s="38" t="s">
        <v>38</v>
      </c>
      <c r="I21" s="24" t="s">
        <v>20</v>
      </c>
      <c r="J21" s="24" t="s">
        <v>177</v>
      </c>
      <c r="K21" s="25">
        <v>11247</v>
      </c>
      <c r="L21" s="25">
        <v>0</v>
      </c>
      <c r="M21" s="25">
        <v>0</v>
      </c>
    </row>
    <row r="22" spans="1:13" s="18" customFormat="1" ht="138">
      <c r="A22" s="17"/>
      <c r="B22" s="17"/>
      <c r="C22" s="17"/>
      <c r="D22" s="17"/>
      <c r="E22" s="17"/>
      <c r="F22" s="17"/>
      <c r="G22" s="17"/>
      <c r="H22" s="19" t="s">
        <v>219</v>
      </c>
      <c r="I22" s="28"/>
      <c r="J22" s="21"/>
      <c r="K22" s="22">
        <f>K23+K32+K31</f>
        <v>54500</v>
      </c>
      <c r="L22" s="22">
        <f>L23+L32+L31</f>
        <v>0</v>
      </c>
      <c r="M22" s="22">
        <f>M23+M32+M31</f>
        <v>0</v>
      </c>
    </row>
    <row r="23" spans="1:13" s="18" customFormat="1" ht="35.25">
      <c r="A23" s="17"/>
      <c r="B23" s="17"/>
      <c r="C23" s="17"/>
      <c r="D23" s="17"/>
      <c r="E23" s="17"/>
      <c r="F23" s="17"/>
      <c r="G23" s="17"/>
      <c r="H23" s="23" t="s">
        <v>39</v>
      </c>
      <c r="I23" s="24"/>
      <c r="J23" s="24"/>
      <c r="K23" s="25">
        <f>SUM(K24:K29)</f>
        <v>42000</v>
      </c>
      <c r="L23" s="25">
        <f>SUM(L24:L29)</f>
        <v>0</v>
      </c>
      <c r="M23" s="25">
        <f>SUM(M24:M29)</f>
        <v>0</v>
      </c>
    </row>
    <row r="24" spans="1:13" s="18" customFormat="1" ht="35.25">
      <c r="A24" s="17"/>
      <c r="B24" s="17"/>
      <c r="C24" s="17"/>
      <c r="D24" s="17"/>
      <c r="E24" s="17"/>
      <c r="F24" s="17"/>
      <c r="G24" s="17"/>
      <c r="H24" s="26" t="s">
        <v>40</v>
      </c>
      <c r="I24" s="24"/>
      <c r="J24" s="24"/>
      <c r="K24" s="25"/>
      <c r="L24" s="25"/>
      <c r="M24" s="25"/>
    </row>
    <row r="25" spans="1:13" s="18" customFormat="1" ht="92.25">
      <c r="A25" s="17">
        <v>1</v>
      </c>
      <c r="B25" s="17">
        <v>1</v>
      </c>
      <c r="C25" s="17"/>
      <c r="D25" s="17"/>
      <c r="E25" s="17">
        <v>1</v>
      </c>
      <c r="F25" s="17"/>
      <c r="G25" s="17"/>
      <c r="H25" s="23" t="s">
        <v>178</v>
      </c>
      <c r="I25" s="24" t="s">
        <v>20</v>
      </c>
      <c r="J25" s="24" t="s">
        <v>28</v>
      </c>
      <c r="K25" s="25">
        <v>18000</v>
      </c>
      <c r="L25" s="25">
        <v>0</v>
      </c>
      <c r="M25" s="25">
        <v>0</v>
      </c>
    </row>
    <row r="26" spans="1:13" s="18" customFormat="1" ht="35.25">
      <c r="A26" s="17"/>
      <c r="B26" s="17"/>
      <c r="C26" s="17"/>
      <c r="D26" s="17"/>
      <c r="E26" s="17"/>
      <c r="F26" s="17"/>
      <c r="G26" s="17"/>
      <c r="H26" s="26" t="s">
        <v>41</v>
      </c>
      <c r="I26" s="24"/>
      <c r="J26" s="24"/>
      <c r="K26" s="25"/>
      <c r="L26" s="25"/>
      <c r="M26" s="25"/>
    </row>
    <row r="27" spans="1:13" s="18" customFormat="1" ht="61.5">
      <c r="A27" s="17">
        <v>1</v>
      </c>
      <c r="B27" s="17">
        <v>1</v>
      </c>
      <c r="C27" s="17"/>
      <c r="D27" s="17"/>
      <c r="E27" s="17">
        <v>1</v>
      </c>
      <c r="F27" s="17"/>
      <c r="G27" s="17"/>
      <c r="H27" s="23" t="s">
        <v>179</v>
      </c>
      <c r="I27" s="24" t="s">
        <v>24</v>
      </c>
      <c r="J27" s="24" t="s">
        <v>24</v>
      </c>
      <c r="K27" s="25">
        <v>17870.4</v>
      </c>
      <c r="L27" s="25">
        <v>0</v>
      </c>
      <c r="M27" s="25">
        <v>0</v>
      </c>
    </row>
    <row r="28" spans="1:13" s="18" customFormat="1" ht="35.25">
      <c r="A28" s="17"/>
      <c r="B28" s="17"/>
      <c r="C28" s="17"/>
      <c r="D28" s="17"/>
      <c r="E28" s="17"/>
      <c r="F28" s="17"/>
      <c r="G28" s="17"/>
      <c r="H28" s="26" t="s">
        <v>22</v>
      </c>
      <c r="I28" s="24"/>
      <c r="J28" s="24"/>
      <c r="K28" s="25"/>
      <c r="L28" s="25"/>
      <c r="M28" s="25"/>
    </row>
    <row r="29" spans="1:13" s="18" customFormat="1" ht="61.5">
      <c r="A29" s="17">
        <v>1</v>
      </c>
      <c r="B29" s="17">
        <v>1</v>
      </c>
      <c r="C29" s="17"/>
      <c r="D29" s="17"/>
      <c r="E29" s="17">
        <v>1</v>
      </c>
      <c r="F29" s="17"/>
      <c r="G29" s="17"/>
      <c r="H29" s="38" t="s">
        <v>180</v>
      </c>
      <c r="I29" s="24" t="s">
        <v>24</v>
      </c>
      <c r="J29" s="24" t="s">
        <v>24</v>
      </c>
      <c r="K29" s="25">
        <v>6129.6</v>
      </c>
      <c r="L29" s="25">
        <v>0</v>
      </c>
      <c r="M29" s="25">
        <v>0</v>
      </c>
    </row>
    <row r="30" spans="1:13" s="18" customFormat="1" ht="35.25">
      <c r="A30" s="17"/>
      <c r="B30" s="17"/>
      <c r="C30" s="17"/>
      <c r="D30" s="17"/>
      <c r="E30" s="17"/>
      <c r="F30" s="17"/>
      <c r="G30" s="17"/>
      <c r="H30" s="26" t="s">
        <v>45</v>
      </c>
      <c r="I30" s="24"/>
      <c r="J30" s="24"/>
      <c r="K30" s="25"/>
      <c r="L30" s="25"/>
      <c r="M30" s="25"/>
    </row>
    <row r="31" spans="1:13" s="18" customFormat="1" ht="153.75">
      <c r="A31" s="17"/>
      <c r="B31" s="17">
        <v>1</v>
      </c>
      <c r="C31" s="17"/>
      <c r="D31" s="17"/>
      <c r="E31" s="17">
        <v>1</v>
      </c>
      <c r="F31" s="17"/>
      <c r="G31" s="17"/>
      <c r="H31" s="38" t="s">
        <v>190</v>
      </c>
      <c r="I31" s="24" t="s">
        <v>46</v>
      </c>
      <c r="J31" s="24" t="s">
        <v>28</v>
      </c>
      <c r="K31" s="25">
        <v>2500</v>
      </c>
      <c r="L31" s="25">
        <v>0</v>
      </c>
      <c r="M31" s="25">
        <v>0</v>
      </c>
    </row>
    <row r="32" spans="1:13" s="18" customFormat="1" ht="35.25">
      <c r="A32" s="17"/>
      <c r="B32" s="17"/>
      <c r="C32" s="17"/>
      <c r="D32" s="17"/>
      <c r="E32" s="17"/>
      <c r="F32" s="17"/>
      <c r="G32" s="17"/>
      <c r="H32" s="23" t="s">
        <v>42</v>
      </c>
      <c r="I32" s="24"/>
      <c r="J32" s="24"/>
      <c r="K32" s="25">
        <f>SUM(K33:K34)</f>
        <v>10000</v>
      </c>
      <c r="L32" s="25">
        <f>SUM(L33:L34)</f>
        <v>0</v>
      </c>
      <c r="M32" s="25">
        <f>SUM(M33:M34)</f>
        <v>0</v>
      </c>
    </row>
    <row r="33" spans="1:13" s="18" customFormat="1" ht="35.25">
      <c r="A33" s="17"/>
      <c r="B33" s="17"/>
      <c r="C33" s="17"/>
      <c r="D33" s="17"/>
      <c r="E33" s="17"/>
      <c r="F33" s="17"/>
      <c r="G33" s="17"/>
      <c r="H33" s="26" t="s">
        <v>43</v>
      </c>
      <c r="I33" s="24"/>
      <c r="J33" s="24"/>
      <c r="K33" s="25"/>
      <c r="L33" s="25"/>
      <c r="M33" s="25"/>
    </row>
    <row r="34" spans="1:13" s="18" customFormat="1" ht="92.25">
      <c r="A34" s="17">
        <v>1</v>
      </c>
      <c r="B34" s="17">
        <v>1</v>
      </c>
      <c r="C34" s="17"/>
      <c r="D34" s="17"/>
      <c r="E34" s="17">
        <v>1</v>
      </c>
      <c r="F34" s="17"/>
      <c r="G34" s="17"/>
      <c r="H34" s="23" t="s">
        <v>44</v>
      </c>
      <c r="I34" s="24" t="s">
        <v>20</v>
      </c>
      <c r="J34" s="24" t="s">
        <v>28</v>
      </c>
      <c r="K34" s="25">
        <v>10000</v>
      </c>
      <c r="L34" s="25">
        <v>0</v>
      </c>
      <c r="M34" s="25">
        <v>0</v>
      </c>
    </row>
    <row r="35" spans="1:13" s="18" customFormat="1" ht="103.5">
      <c r="A35" s="17"/>
      <c r="B35" s="17"/>
      <c r="C35" s="17"/>
      <c r="D35" s="17"/>
      <c r="E35" s="17"/>
      <c r="F35" s="17"/>
      <c r="G35" s="17"/>
      <c r="H35" s="19" t="s">
        <v>182</v>
      </c>
      <c r="I35" s="28"/>
      <c r="J35" s="28"/>
      <c r="K35" s="22">
        <f>K37</f>
        <v>50000</v>
      </c>
      <c r="L35" s="22">
        <f>L37</f>
        <v>0</v>
      </c>
      <c r="M35" s="22">
        <f>M37</f>
        <v>0</v>
      </c>
    </row>
    <row r="36" spans="1:13" s="18" customFormat="1" ht="35.25">
      <c r="A36" s="17"/>
      <c r="B36" s="17"/>
      <c r="C36" s="17"/>
      <c r="D36" s="17"/>
      <c r="E36" s="17"/>
      <c r="F36" s="17"/>
      <c r="G36" s="17"/>
      <c r="H36" s="26" t="s">
        <v>36</v>
      </c>
      <c r="I36" s="24"/>
      <c r="J36" s="24"/>
      <c r="K36" s="25"/>
      <c r="L36" s="25"/>
      <c r="M36" s="25"/>
    </row>
    <row r="37" spans="1:13" s="18" customFormat="1" ht="123">
      <c r="A37" s="17">
        <v>1</v>
      </c>
      <c r="B37" s="17">
        <v>1</v>
      </c>
      <c r="C37" s="17"/>
      <c r="D37" s="17"/>
      <c r="E37" s="17"/>
      <c r="F37" s="17">
        <v>1</v>
      </c>
      <c r="G37" s="17"/>
      <c r="H37" s="38" t="s">
        <v>47</v>
      </c>
      <c r="I37" s="24" t="s">
        <v>20</v>
      </c>
      <c r="J37" s="24" t="s">
        <v>21</v>
      </c>
      <c r="K37" s="25">
        <v>50000</v>
      </c>
      <c r="L37" s="25">
        <v>0</v>
      </c>
      <c r="M37" s="25">
        <v>0</v>
      </c>
    </row>
    <row r="38" spans="1:13" s="18" customFormat="1" ht="103.5">
      <c r="A38" s="17"/>
      <c r="B38" s="17"/>
      <c r="C38" s="17"/>
      <c r="D38" s="17"/>
      <c r="E38" s="17"/>
      <c r="F38" s="17"/>
      <c r="G38" s="17"/>
      <c r="H38" s="19" t="s">
        <v>48</v>
      </c>
      <c r="I38" s="20"/>
      <c r="J38" s="21"/>
      <c r="K38" s="22">
        <f>K40</f>
        <v>21200</v>
      </c>
      <c r="L38" s="22">
        <f>L40</f>
        <v>56000</v>
      </c>
      <c r="M38" s="22">
        <f>M40</f>
        <v>0</v>
      </c>
    </row>
    <row r="39" spans="1:13" s="18" customFormat="1" ht="30.75">
      <c r="A39" s="17"/>
      <c r="B39" s="17"/>
      <c r="C39" s="17"/>
      <c r="D39" s="17"/>
      <c r="E39" s="17"/>
      <c r="F39" s="17"/>
      <c r="G39" s="17"/>
      <c r="H39" s="26" t="s">
        <v>36</v>
      </c>
      <c r="I39" s="24"/>
      <c r="J39" s="26"/>
      <c r="K39" s="27"/>
      <c r="L39" s="27"/>
      <c r="M39" s="27"/>
    </row>
    <row r="40" spans="1:13" s="18" customFormat="1" ht="92.25">
      <c r="A40" s="17">
        <v>1</v>
      </c>
      <c r="B40" s="17">
        <v>1</v>
      </c>
      <c r="C40" s="17">
        <v>1</v>
      </c>
      <c r="D40" s="17"/>
      <c r="E40" s="17">
        <v>1</v>
      </c>
      <c r="F40" s="17">
        <v>1</v>
      </c>
      <c r="G40" s="17"/>
      <c r="H40" s="38" t="s">
        <v>49</v>
      </c>
      <c r="I40" s="24" t="s">
        <v>20</v>
      </c>
      <c r="J40" s="24" t="s">
        <v>216</v>
      </c>
      <c r="K40" s="25">
        <v>21200</v>
      </c>
      <c r="L40" s="25">
        <v>56000</v>
      </c>
      <c r="M40" s="25">
        <v>0</v>
      </c>
    </row>
    <row r="41" spans="1:13" s="18" customFormat="1" ht="103.5">
      <c r="A41" s="17"/>
      <c r="B41" s="17"/>
      <c r="C41" s="17"/>
      <c r="D41" s="17"/>
      <c r="E41" s="17"/>
      <c r="F41" s="17"/>
      <c r="G41" s="17"/>
      <c r="H41" s="19" t="s">
        <v>50</v>
      </c>
      <c r="I41" s="20"/>
      <c r="J41" s="21"/>
      <c r="K41" s="22">
        <f>K42+K64</f>
        <v>268770.8</v>
      </c>
      <c r="L41" s="22">
        <f>L42+L64+L80</f>
        <v>188332.3</v>
      </c>
      <c r="M41" s="22">
        <f>M42+M64+M80</f>
        <v>883505.5</v>
      </c>
    </row>
    <row r="42" spans="1:13" s="18" customFormat="1" ht="35.25">
      <c r="A42" s="17"/>
      <c r="B42" s="17"/>
      <c r="C42" s="17"/>
      <c r="D42" s="17"/>
      <c r="E42" s="17"/>
      <c r="F42" s="17"/>
      <c r="G42" s="17"/>
      <c r="H42" s="23" t="s">
        <v>51</v>
      </c>
      <c r="I42" s="24"/>
      <c r="J42" s="24"/>
      <c r="K42" s="25">
        <f>SUM(K43:K63)</f>
        <v>198337.8</v>
      </c>
      <c r="L42" s="25">
        <f>SUM(L43:L63)</f>
        <v>128624.4</v>
      </c>
      <c r="M42" s="25">
        <f>SUM(M43:M63)</f>
        <v>385821.8</v>
      </c>
    </row>
    <row r="43" spans="1:13" s="18" customFormat="1" ht="30.75">
      <c r="A43" s="17"/>
      <c r="B43" s="17"/>
      <c r="C43" s="17"/>
      <c r="D43" s="17"/>
      <c r="E43" s="17"/>
      <c r="F43" s="17"/>
      <c r="G43" s="17"/>
      <c r="H43" s="26" t="s">
        <v>53</v>
      </c>
      <c r="I43" s="24"/>
      <c r="J43" s="26"/>
      <c r="K43" s="27"/>
      <c r="L43" s="27"/>
      <c r="M43" s="27"/>
    </row>
    <row r="44" spans="1:13" s="18" customFormat="1" ht="92.25">
      <c r="A44" s="17">
        <v>1</v>
      </c>
      <c r="B44" s="17"/>
      <c r="C44" s="17">
        <v>1</v>
      </c>
      <c r="D44" s="17">
        <v>1</v>
      </c>
      <c r="E44" s="17"/>
      <c r="F44" s="17"/>
      <c r="G44" s="17"/>
      <c r="H44" s="23" t="s">
        <v>54</v>
      </c>
      <c r="I44" s="24" t="s">
        <v>20</v>
      </c>
      <c r="J44" s="24" t="s">
        <v>52</v>
      </c>
      <c r="K44" s="25">
        <v>0</v>
      </c>
      <c r="L44" s="25">
        <v>15000</v>
      </c>
      <c r="M44" s="25">
        <v>59653</v>
      </c>
    </row>
    <row r="45" spans="1:13" s="18" customFormat="1" ht="30.75">
      <c r="A45" s="17"/>
      <c r="B45" s="17"/>
      <c r="C45" s="17"/>
      <c r="D45" s="17"/>
      <c r="E45" s="17"/>
      <c r="F45" s="17"/>
      <c r="G45" s="17"/>
      <c r="H45" s="26" t="s">
        <v>55</v>
      </c>
      <c r="I45" s="24"/>
      <c r="J45" s="26"/>
      <c r="K45" s="27"/>
      <c r="L45" s="27"/>
      <c r="M45" s="27"/>
    </row>
    <row r="46" spans="1:13" s="18" customFormat="1" ht="61.5">
      <c r="A46" s="17">
        <v>1</v>
      </c>
      <c r="B46" s="17">
        <v>1</v>
      </c>
      <c r="C46" s="17"/>
      <c r="D46" s="17"/>
      <c r="E46" s="17">
        <v>1</v>
      </c>
      <c r="F46" s="17"/>
      <c r="G46" s="17"/>
      <c r="H46" s="38" t="s">
        <v>56</v>
      </c>
      <c r="I46" s="24" t="s">
        <v>24</v>
      </c>
      <c r="J46" s="24" t="s">
        <v>24</v>
      </c>
      <c r="K46" s="25">
        <v>50000</v>
      </c>
      <c r="L46" s="25">
        <v>0</v>
      </c>
      <c r="M46" s="25">
        <v>0</v>
      </c>
    </row>
    <row r="47" spans="1:13" s="18" customFormat="1" ht="30.75">
      <c r="A47" s="17"/>
      <c r="B47" s="17"/>
      <c r="C47" s="17"/>
      <c r="D47" s="17"/>
      <c r="E47" s="17"/>
      <c r="F47" s="17"/>
      <c r="G47" s="17"/>
      <c r="H47" s="26" t="s">
        <v>57</v>
      </c>
      <c r="I47" s="24"/>
      <c r="J47" s="26"/>
      <c r="K47" s="27"/>
      <c r="L47" s="27"/>
      <c r="M47" s="27"/>
    </row>
    <row r="48" spans="1:13" s="18" customFormat="1" ht="61.5">
      <c r="A48" s="17">
        <v>1</v>
      </c>
      <c r="B48" s="17"/>
      <c r="C48" s="17">
        <v>1</v>
      </c>
      <c r="D48" s="17">
        <v>1</v>
      </c>
      <c r="E48" s="17"/>
      <c r="F48" s="17"/>
      <c r="G48" s="17"/>
      <c r="H48" s="23" t="s">
        <v>58</v>
      </c>
      <c r="I48" s="24" t="s">
        <v>24</v>
      </c>
      <c r="J48" s="24" t="s">
        <v>24</v>
      </c>
      <c r="K48" s="25" t="s">
        <v>31</v>
      </c>
      <c r="L48" s="25">
        <v>0</v>
      </c>
      <c r="M48" s="25">
        <v>15776.2</v>
      </c>
    </row>
    <row r="49" spans="1:13" s="18" customFormat="1" ht="30.75">
      <c r="A49" s="17"/>
      <c r="B49" s="17"/>
      <c r="C49" s="17"/>
      <c r="D49" s="17"/>
      <c r="E49" s="17"/>
      <c r="F49" s="17"/>
      <c r="G49" s="17"/>
      <c r="H49" s="26" t="s">
        <v>59</v>
      </c>
      <c r="I49" s="24"/>
      <c r="J49" s="26"/>
      <c r="K49" s="27"/>
      <c r="L49" s="27"/>
      <c r="M49" s="27"/>
    </row>
    <row r="50" spans="1:13" s="18" customFormat="1" ht="35.25">
      <c r="A50" s="17">
        <v>1</v>
      </c>
      <c r="B50" s="17">
        <v>1</v>
      </c>
      <c r="C50" s="17">
        <v>1</v>
      </c>
      <c r="D50" s="17"/>
      <c r="E50" s="17"/>
      <c r="F50" s="17">
        <v>1</v>
      </c>
      <c r="G50" s="17"/>
      <c r="H50" s="38" t="s">
        <v>60</v>
      </c>
      <c r="I50" s="24" t="s">
        <v>24</v>
      </c>
      <c r="J50" s="24" t="s">
        <v>24</v>
      </c>
      <c r="K50" s="25">
        <v>20880</v>
      </c>
      <c r="L50" s="25">
        <v>36776.2</v>
      </c>
      <c r="M50" s="25">
        <v>57981.8</v>
      </c>
    </row>
    <row r="51" spans="1:13" s="18" customFormat="1" ht="30.75">
      <c r="A51" s="17"/>
      <c r="B51" s="17"/>
      <c r="C51" s="17"/>
      <c r="D51" s="17"/>
      <c r="E51" s="17"/>
      <c r="F51" s="17"/>
      <c r="G51" s="17"/>
      <c r="H51" s="26" t="s">
        <v>61</v>
      </c>
      <c r="I51" s="24"/>
      <c r="J51" s="26"/>
      <c r="K51" s="27"/>
      <c r="L51" s="27"/>
      <c r="M51" s="27"/>
    </row>
    <row r="52" spans="1:13" s="18" customFormat="1" ht="61.5">
      <c r="A52" s="17">
        <v>1</v>
      </c>
      <c r="B52" s="17">
        <v>1</v>
      </c>
      <c r="C52" s="17">
        <v>1</v>
      </c>
      <c r="D52" s="17">
        <v>1</v>
      </c>
      <c r="E52" s="17"/>
      <c r="F52" s="17"/>
      <c r="G52" s="17"/>
      <c r="H52" s="23" t="s">
        <v>62</v>
      </c>
      <c r="I52" s="24" t="s">
        <v>24</v>
      </c>
      <c r="J52" s="24" t="s">
        <v>24</v>
      </c>
      <c r="K52" s="25">
        <v>9613.2</v>
      </c>
      <c r="L52" s="25">
        <v>12613.2</v>
      </c>
      <c r="M52" s="25">
        <v>25263.8</v>
      </c>
    </row>
    <row r="53" spans="1:13" s="18" customFormat="1" ht="30.75">
      <c r="A53" s="17"/>
      <c r="B53" s="17"/>
      <c r="C53" s="17"/>
      <c r="D53" s="17"/>
      <c r="E53" s="17"/>
      <c r="F53" s="17"/>
      <c r="G53" s="17"/>
      <c r="H53" s="26" t="s">
        <v>63</v>
      </c>
      <c r="I53" s="24"/>
      <c r="J53" s="26"/>
      <c r="K53" s="27"/>
      <c r="L53" s="27"/>
      <c r="M53" s="27"/>
    </row>
    <row r="54" spans="1:13" s="18" customFormat="1" ht="35.25">
      <c r="A54" s="17">
        <v>1</v>
      </c>
      <c r="B54" s="17">
        <v>1</v>
      </c>
      <c r="C54" s="17">
        <v>1</v>
      </c>
      <c r="D54" s="17"/>
      <c r="E54" s="17"/>
      <c r="F54" s="17">
        <v>1</v>
      </c>
      <c r="G54" s="17"/>
      <c r="H54" s="38" t="s">
        <v>64</v>
      </c>
      <c r="I54" s="24" t="s">
        <v>24</v>
      </c>
      <c r="J54" s="24" t="s">
        <v>24</v>
      </c>
      <c r="K54" s="25">
        <v>76020.6</v>
      </c>
      <c r="L54" s="25">
        <v>0</v>
      </c>
      <c r="M54" s="25">
        <v>0</v>
      </c>
    </row>
    <row r="55" spans="1:13" s="18" customFormat="1" ht="30.75">
      <c r="A55" s="17"/>
      <c r="B55" s="17"/>
      <c r="C55" s="17"/>
      <c r="D55" s="17"/>
      <c r="E55" s="17"/>
      <c r="F55" s="17"/>
      <c r="G55" s="17"/>
      <c r="H55" s="26" t="s">
        <v>34</v>
      </c>
      <c r="I55" s="24"/>
      <c r="J55" s="26"/>
      <c r="K55" s="27"/>
      <c r="L55" s="27"/>
      <c r="M55" s="27"/>
    </row>
    <row r="56" spans="1:13" s="18" customFormat="1" ht="61.5">
      <c r="A56" s="17">
        <v>1</v>
      </c>
      <c r="B56" s="17"/>
      <c r="C56" s="17"/>
      <c r="D56" s="17">
        <v>1</v>
      </c>
      <c r="E56" s="17"/>
      <c r="F56" s="17"/>
      <c r="G56" s="17"/>
      <c r="H56" s="23" t="s">
        <v>65</v>
      </c>
      <c r="I56" s="24" t="s">
        <v>24</v>
      </c>
      <c r="J56" s="24" t="s">
        <v>24</v>
      </c>
      <c r="K56" s="25">
        <v>0</v>
      </c>
      <c r="L56" s="25">
        <v>0</v>
      </c>
      <c r="M56" s="25">
        <v>8000</v>
      </c>
    </row>
    <row r="57" spans="1:13" s="18" customFormat="1" ht="35.25">
      <c r="A57" s="17">
        <v>1</v>
      </c>
      <c r="B57" s="17">
        <v>1</v>
      </c>
      <c r="C57" s="17">
        <v>1</v>
      </c>
      <c r="D57" s="17"/>
      <c r="E57" s="17"/>
      <c r="F57" s="17">
        <v>1</v>
      </c>
      <c r="G57" s="17"/>
      <c r="H57" s="38" t="s">
        <v>66</v>
      </c>
      <c r="I57" s="24" t="s">
        <v>24</v>
      </c>
      <c r="J57" s="24" t="s">
        <v>24</v>
      </c>
      <c r="K57" s="25">
        <v>25000</v>
      </c>
      <c r="L57" s="25">
        <v>26000</v>
      </c>
      <c r="M57" s="25">
        <v>44000</v>
      </c>
    </row>
    <row r="58" spans="1:13" s="18" customFormat="1" ht="30.75">
      <c r="A58" s="17"/>
      <c r="B58" s="17"/>
      <c r="C58" s="17"/>
      <c r="D58" s="17"/>
      <c r="E58" s="17"/>
      <c r="F58" s="17"/>
      <c r="G58" s="17"/>
      <c r="H58" s="26" t="s">
        <v>43</v>
      </c>
      <c r="I58" s="24"/>
      <c r="J58" s="26"/>
      <c r="K58" s="27"/>
      <c r="L58" s="27"/>
      <c r="M58" s="27"/>
    </row>
    <row r="59" spans="1:13" s="18" customFormat="1" ht="35.25">
      <c r="A59" s="17">
        <v>1</v>
      </c>
      <c r="B59" s="17"/>
      <c r="C59" s="17"/>
      <c r="D59" s="17">
        <v>1</v>
      </c>
      <c r="E59" s="17"/>
      <c r="F59" s="17"/>
      <c r="G59" s="17"/>
      <c r="H59" s="23" t="s">
        <v>67</v>
      </c>
      <c r="I59" s="24" t="s">
        <v>24</v>
      </c>
      <c r="J59" s="24" t="s">
        <v>24</v>
      </c>
      <c r="K59" s="25">
        <v>0</v>
      </c>
      <c r="L59" s="25">
        <v>0</v>
      </c>
      <c r="M59" s="25">
        <v>8183</v>
      </c>
    </row>
    <row r="60" spans="1:13" s="18" customFormat="1" ht="30.75">
      <c r="A60" s="17"/>
      <c r="B60" s="17"/>
      <c r="C60" s="17"/>
      <c r="D60" s="17"/>
      <c r="E60" s="17"/>
      <c r="F60" s="17"/>
      <c r="G60" s="17"/>
      <c r="H60" s="26" t="s">
        <v>25</v>
      </c>
      <c r="I60" s="24"/>
      <c r="J60" s="26"/>
      <c r="K60" s="27"/>
      <c r="L60" s="27"/>
      <c r="M60" s="27"/>
    </row>
    <row r="61" spans="1:13" s="18" customFormat="1" ht="35.25">
      <c r="A61" s="17">
        <v>1</v>
      </c>
      <c r="B61" s="17">
        <v>1</v>
      </c>
      <c r="C61" s="17">
        <v>1</v>
      </c>
      <c r="D61" s="17">
        <v>1</v>
      </c>
      <c r="E61" s="17"/>
      <c r="F61" s="17"/>
      <c r="G61" s="17">
        <v>1</v>
      </c>
      <c r="H61" s="23" t="s">
        <v>68</v>
      </c>
      <c r="I61" s="24" t="s">
        <v>24</v>
      </c>
      <c r="J61" s="24" t="s">
        <v>24</v>
      </c>
      <c r="K61" s="25">
        <v>8556</v>
      </c>
      <c r="L61" s="25">
        <v>27752</v>
      </c>
      <c r="M61" s="25">
        <v>86893</v>
      </c>
    </row>
    <row r="62" spans="1:13" s="18" customFormat="1" ht="30.75">
      <c r="A62" s="17"/>
      <c r="B62" s="17"/>
      <c r="C62" s="17"/>
      <c r="D62" s="17"/>
      <c r="E62" s="17"/>
      <c r="F62" s="17"/>
      <c r="G62" s="17"/>
      <c r="H62" s="26" t="s">
        <v>69</v>
      </c>
      <c r="I62" s="24"/>
      <c r="J62" s="26"/>
      <c r="K62" s="27"/>
      <c r="L62" s="27"/>
      <c r="M62" s="27"/>
    </row>
    <row r="63" spans="1:13" s="18" customFormat="1" ht="61.5">
      <c r="A63" s="17">
        <v>1</v>
      </c>
      <c r="B63" s="17">
        <v>1</v>
      </c>
      <c r="C63" s="17">
        <v>1</v>
      </c>
      <c r="D63" s="17">
        <v>1</v>
      </c>
      <c r="E63" s="17"/>
      <c r="F63" s="17"/>
      <c r="G63" s="17">
        <v>1</v>
      </c>
      <c r="H63" s="23" t="s">
        <v>70</v>
      </c>
      <c r="I63" s="24" t="s">
        <v>24</v>
      </c>
      <c r="J63" s="24" t="s">
        <v>24</v>
      </c>
      <c r="K63" s="25">
        <v>8268</v>
      </c>
      <c r="L63" s="25">
        <v>10483</v>
      </c>
      <c r="M63" s="25">
        <v>80071</v>
      </c>
    </row>
    <row r="64" spans="1:13" s="18" customFormat="1" ht="35.25">
      <c r="A64" s="17"/>
      <c r="B64" s="17"/>
      <c r="C64" s="17"/>
      <c r="D64" s="17"/>
      <c r="E64" s="17"/>
      <c r="F64" s="17"/>
      <c r="G64" s="17"/>
      <c r="H64" s="23" t="s">
        <v>71</v>
      </c>
      <c r="I64" s="24"/>
      <c r="J64" s="24"/>
      <c r="K64" s="25">
        <f>SUM(K66:K80)</f>
        <v>70433</v>
      </c>
      <c r="L64" s="25">
        <f>SUM(L66:L80)</f>
        <v>59707.9</v>
      </c>
      <c r="M64" s="25">
        <f>SUM(M66:M80)</f>
        <v>497683.69999999995</v>
      </c>
    </row>
    <row r="65" spans="1:13" s="18" customFormat="1" ht="30.75">
      <c r="A65" s="17"/>
      <c r="B65" s="17"/>
      <c r="C65" s="17"/>
      <c r="D65" s="17"/>
      <c r="E65" s="17"/>
      <c r="F65" s="17"/>
      <c r="G65" s="17"/>
      <c r="H65" s="26" t="s">
        <v>72</v>
      </c>
      <c r="I65" s="24"/>
      <c r="J65" s="26"/>
      <c r="K65" s="27"/>
      <c r="L65" s="27"/>
      <c r="M65" s="27"/>
    </row>
    <row r="66" spans="1:13" s="18" customFormat="1" ht="92.25">
      <c r="A66" s="17">
        <v>1</v>
      </c>
      <c r="B66" s="17">
        <v>1</v>
      </c>
      <c r="C66" s="17">
        <v>1</v>
      </c>
      <c r="D66" s="17">
        <v>1</v>
      </c>
      <c r="E66" s="17"/>
      <c r="F66" s="17"/>
      <c r="G66" s="17">
        <v>1</v>
      </c>
      <c r="H66" s="23" t="s">
        <v>73</v>
      </c>
      <c r="I66" s="24" t="s">
        <v>20</v>
      </c>
      <c r="J66" s="24" t="s">
        <v>52</v>
      </c>
      <c r="K66" s="25">
        <v>11382.599999999999</v>
      </c>
      <c r="L66" s="25">
        <v>14300.9</v>
      </c>
      <c r="M66" s="25">
        <v>69494.7</v>
      </c>
    </row>
    <row r="67" spans="1:13" s="18" customFormat="1" ht="30.75">
      <c r="A67" s="17"/>
      <c r="B67" s="17"/>
      <c r="C67" s="17"/>
      <c r="D67" s="17"/>
      <c r="E67" s="17"/>
      <c r="F67" s="17"/>
      <c r="G67" s="17"/>
      <c r="H67" s="26" t="s">
        <v>41</v>
      </c>
      <c r="I67" s="24"/>
      <c r="J67" s="26"/>
      <c r="K67" s="27"/>
      <c r="L67" s="27"/>
      <c r="M67" s="27"/>
    </row>
    <row r="68" spans="1:13" s="18" customFormat="1" ht="61.5">
      <c r="A68" s="17">
        <v>1</v>
      </c>
      <c r="B68" s="17">
        <v>1</v>
      </c>
      <c r="C68" s="17">
        <v>1</v>
      </c>
      <c r="D68" s="17">
        <v>1</v>
      </c>
      <c r="E68" s="17"/>
      <c r="F68" s="17"/>
      <c r="G68" s="17">
        <v>1</v>
      </c>
      <c r="H68" s="23" t="s">
        <v>222</v>
      </c>
      <c r="I68" s="24" t="s">
        <v>24</v>
      </c>
      <c r="J68" s="24" t="s">
        <v>24</v>
      </c>
      <c r="K68" s="25">
        <v>10000</v>
      </c>
      <c r="L68" s="25">
        <v>25009</v>
      </c>
      <c r="M68" s="25">
        <v>111234.8</v>
      </c>
    </row>
    <row r="69" spans="1:13" s="18" customFormat="1" ht="35.25">
      <c r="A69" s="17"/>
      <c r="B69" s="17"/>
      <c r="C69" s="17"/>
      <c r="D69" s="17"/>
      <c r="E69" s="17"/>
      <c r="F69" s="17"/>
      <c r="G69" s="17"/>
      <c r="H69" s="26" t="s">
        <v>22</v>
      </c>
      <c r="I69" s="24"/>
      <c r="J69" s="26"/>
      <c r="K69" s="27"/>
      <c r="L69" s="25"/>
      <c r="M69" s="27"/>
    </row>
    <row r="70" spans="1:13" s="18" customFormat="1" ht="35.25">
      <c r="A70" s="17">
        <v>1</v>
      </c>
      <c r="B70" s="17"/>
      <c r="C70" s="17">
        <v>1</v>
      </c>
      <c r="D70" s="17">
        <v>1</v>
      </c>
      <c r="E70" s="17"/>
      <c r="F70" s="17"/>
      <c r="G70" s="17"/>
      <c r="H70" s="23" t="s">
        <v>74</v>
      </c>
      <c r="I70" s="24" t="s">
        <v>24</v>
      </c>
      <c r="J70" s="24" t="s">
        <v>24</v>
      </c>
      <c r="K70" s="25">
        <v>0</v>
      </c>
      <c r="L70" s="25">
        <v>4770</v>
      </c>
      <c r="M70" s="25">
        <v>94933.6</v>
      </c>
    </row>
    <row r="71" spans="1:13" s="18" customFormat="1" ht="35.25">
      <c r="A71" s="17"/>
      <c r="B71" s="17"/>
      <c r="C71" s="17"/>
      <c r="D71" s="17"/>
      <c r="E71" s="17"/>
      <c r="F71" s="17"/>
      <c r="G71" s="17"/>
      <c r="H71" s="26" t="s">
        <v>53</v>
      </c>
      <c r="I71" s="24"/>
      <c r="J71" s="26"/>
      <c r="K71" s="25"/>
      <c r="L71" s="25"/>
      <c r="M71" s="25"/>
    </row>
    <row r="72" spans="1:13" s="18" customFormat="1" ht="61.5">
      <c r="A72" s="17">
        <v>1</v>
      </c>
      <c r="B72" s="17"/>
      <c r="C72" s="17">
        <v>1</v>
      </c>
      <c r="D72" s="17"/>
      <c r="E72" s="17"/>
      <c r="F72" s="17">
        <v>1</v>
      </c>
      <c r="G72" s="17"/>
      <c r="H72" s="38" t="s">
        <v>75</v>
      </c>
      <c r="I72" s="24" t="s">
        <v>24</v>
      </c>
      <c r="J72" s="24" t="s">
        <v>24</v>
      </c>
      <c r="K72" s="25">
        <v>0</v>
      </c>
      <c r="L72" s="25">
        <v>0</v>
      </c>
      <c r="M72" s="25">
        <v>55000</v>
      </c>
    </row>
    <row r="73" spans="1:13" s="18" customFormat="1" ht="35.25">
      <c r="A73" s="17"/>
      <c r="B73" s="17"/>
      <c r="C73" s="17"/>
      <c r="D73" s="17"/>
      <c r="E73" s="17"/>
      <c r="F73" s="17"/>
      <c r="G73" s="17"/>
      <c r="H73" s="26" t="s">
        <v>76</v>
      </c>
      <c r="I73" s="24"/>
      <c r="J73" s="26"/>
      <c r="K73" s="25"/>
      <c r="L73" s="25"/>
      <c r="M73" s="25"/>
    </row>
    <row r="74" spans="1:13" s="18" customFormat="1" ht="61.5">
      <c r="A74" s="17">
        <v>1</v>
      </c>
      <c r="B74" s="17">
        <v>1</v>
      </c>
      <c r="C74" s="17">
        <v>1</v>
      </c>
      <c r="D74" s="17"/>
      <c r="E74" s="17">
        <v>1</v>
      </c>
      <c r="F74" s="17"/>
      <c r="G74" s="17"/>
      <c r="H74" s="38" t="s">
        <v>77</v>
      </c>
      <c r="I74" s="24" t="s">
        <v>24</v>
      </c>
      <c r="J74" s="24" t="s">
        <v>24</v>
      </c>
      <c r="K74" s="25">
        <f>25000+7347.4</f>
        <v>32347.4</v>
      </c>
      <c r="L74" s="25">
        <v>0</v>
      </c>
      <c r="M74" s="25">
        <v>0</v>
      </c>
    </row>
    <row r="75" spans="1:13" s="18" customFormat="1" ht="35.25">
      <c r="A75" s="17"/>
      <c r="B75" s="17"/>
      <c r="C75" s="17"/>
      <c r="D75" s="17"/>
      <c r="E75" s="17"/>
      <c r="F75" s="17"/>
      <c r="G75" s="17"/>
      <c r="H75" s="26" t="s">
        <v>78</v>
      </c>
      <c r="I75" s="24"/>
      <c r="J75" s="26"/>
      <c r="K75" s="25"/>
      <c r="L75" s="25"/>
      <c r="M75" s="25"/>
    </row>
    <row r="76" spans="1:13" s="18" customFormat="1" ht="61.5">
      <c r="A76" s="17">
        <v>1</v>
      </c>
      <c r="B76" s="17">
        <v>1</v>
      </c>
      <c r="C76" s="17">
        <v>1</v>
      </c>
      <c r="D76" s="17">
        <v>1</v>
      </c>
      <c r="E76" s="17"/>
      <c r="F76" s="17"/>
      <c r="G76" s="17">
        <v>1</v>
      </c>
      <c r="H76" s="23" t="s">
        <v>79</v>
      </c>
      <c r="I76" s="24" t="s">
        <v>24</v>
      </c>
      <c r="J76" s="24" t="s">
        <v>24</v>
      </c>
      <c r="K76" s="25">
        <v>12703</v>
      </c>
      <c r="L76" s="25">
        <v>15628</v>
      </c>
      <c r="M76" s="25">
        <v>78730.1</v>
      </c>
    </row>
    <row r="77" spans="1:13" s="18" customFormat="1" ht="35.25">
      <c r="A77" s="17"/>
      <c r="B77" s="17"/>
      <c r="C77" s="17"/>
      <c r="D77" s="17"/>
      <c r="E77" s="17"/>
      <c r="F77" s="17"/>
      <c r="G77" s="17"/>
      <c r="H77" s="26" t="s">
        <v>32</v>
      </c>
      <c r="I77" s="24"/>
      <c r="J77" s="26"/>
      <c r="K77" s="25"/>
      <c r="L77" s="25"/>
      <c r="M77" s="25"/>
    </row>
    <row r="78" spans="1:13" s="18" customFormat="1" ht="61.5">
      <c r="A78" s="17">
        <v>1</v>
      </c>
      <c r="B78" s="17"/>
      <c r="C78" s="17"/>
      <c r="D78" s="17">
        <v>1</v>
      </c>
      <c r="E78" s="17"/>
      <c r="F78" s="17"/>
      <c r="G78" s="17"/>
      <c r="H78" s="23" t="s">
        <v>80</v>
      </c>
      <c r="I78" s="24" t="s">
        <v>24</v>
      </c>
      <c r="J78" s="24" t="s">
        <v>24</v>
      </c>
      <c r="K78" s="25">
        <v>0</v>
      </c>
      <c r="L78" s="25">
        <v>0</v>
      </c>
      <c r="M78" s="25">
        <v>88290.5</v>
      </c>
    </row>
    <row r="79" spans="1:13" s="18" customFormat="1" ht="35.25">
      <c r="A79" s="17"/>
      <c r="B79" s="17"/>
      <c r="C79" s="17"/>
      <c r="D79" s="17"/>
      <c r="E79" s="17"/>
      <c r="F79" s="17"/>
      <c r="G79" s="17"/>
      <c r="H79" s="26" t="s">
        <v>81</v>
      </c>
      <c r="I79" s="24"/>
      <c r="J79" s="26"/>
      <c r="K79" s="25"/>
      <c r="L79" s="25"/>
      <c r="M79" s="25"/>
    </row>
    <row r="80" spans="1:13" s="18" customFormat="1" ht="35.25">
      <c r="A80" s="17">
        <v>1</v>
      </c>
      <c r="B80" s="17">
        <v>1</v>
      </c>
      <c r="C80" s="17"/>
      <c r="D80" s="17"/>
      <c r="E80" s="17">
        <v>1</v>
      </c>
      <c r="F80" s="17"/>
      <c r="G80" s="17"/>
      <c r="H80" s="38" t="s">
        <v>82</v>
      </c>
      <c r="I80" s="24" t="s">
        <v>24</v>
      </c>
      <c r="J80" s="24" t="s">
        <v>24</v>
      </c>
      <c r="K80" s="25">
        <v>4000</v>
      </c>
      <c r="L80" s="25">
        <v>0</v>
      </c>
      <c r="M80" s="25">
        <v>0</v>
      </c>
    </row>
    <row r="81" spans="1:13" s="18" customFormat="1" ht="103.5">
      <c r="A81" s="17"/>
      <c r="B81" s="17"/>
      <c r="C81" s="17"/>
      <c r="D81" s="17"/>
      <c r="E81" s="17"/>
      <c r="F81" s="17"/>
      <c r="G81" s="17"/>
      <c r="H81" s="19" t="s">
        <v>83</v>
      </c>
      <c r="I81" s="20"/>
      <c r="J81" s="21"/>
      <c r="K81" s="22">
        <f>K83+K85+K91</f>
        <v>473800</v>
      </c>
      <c r="L81" s="22">
        <f>L83+L85+L91</f>
        <v>232000</v>
      </c>
      <c r="M81" s="22">
        <f>M83+M85+M91</f>
        <v>458000</v>
      </c>
    </row>
    <row r="82" spans="1:13" s="18" customFormat="1" ht="30.75">
      <c r="A82" s="17"/>
      <c r="B82" s="17"/>
      <c r="C82" s="17"/>
      <c r="D82" s="17"/>
      <c r="E82" s="17"/>
      <c r="F82" s="17"/>
      <c r="G82" s="17"/>
      <c r="H82" s="26" t="s">
        <v>84</v>
      </c>
      <c r="I82" s="24"/>
      <c r="J82" s="26"/>
      <c r="K82" s="27"/>
      <c r="L82" s="27"/>
      <c r="M82" s="27"/>
    </row>
    <row r="83" spans="1:13" s="18" customFormat="1" ht="61.5">
      <c r="A83" s="17"/>
      <c r="B83" s="17"/>
      <c r="C83" s="17"/>
      <c r="D83" s="17"/>
      <c r="E83" s="17"/>
      <c r="F83" s="17"/>
      <c r="G83" s="17"/>
      <c r="H83" s="38" t="s">
        <v>85</v>
      </c>
      <c r="I83" s="24"/>
      <c r="J83" s="24"/>
      <c r="K83" s="25">
        <f>K84</f>
        <v>102300</v>
      </c>
      <c r="L83" s="25">
        <f>L84</f>
        <v>0</v>
      </c>
      <c r="M83" s="25">
        <f>M84</f>
        <v>0</v>
      </c>
    </row>
    <row r="84" spans="1:13" s="18" customFormat="1" ht="92.25">
      <c r="A84" s="17">
        <v>1</v>
      </c>
      <c r="B84" s="17">
        <v>1</v>
      </c>
      <c r="C84" s="17"/>
      <c r="D84" s="17"/>
      <c r="E84" s="17">
        <v>1</v>
      </c>
      <c r="F84" s="17"/>
      <c r="G84" s="17"/>
      <c r="H84" s="38" t="s">
        <v>86</v>
      </c>
      <c r="I84" s="24" t="s">
        <v>20</v>
      </c>
      <c r="J84" s="24" t="s">
        <v>52</v>
      </c>
      <c r="K84" s="25">
        <v>102300</v>
      </c>
      <c r="L84" s="25">
        <v>0</v>
      </c>
      <c r="M84" s="25">
        <v>0</v>
      </c>
    </row>
    <row r="85" spans="1:13" s="18" customFormat="1" ht="61.5">
      <c r="A85" s="17"/>
      <c r="B85" s="17"/>
      <c r="C85" s="17"/>
      <c r="D85" s="17"/>
      <c r="E85" s="17"/>
      <c r="F85" s="17"/>
      <c r="G85" s="17"/>
      <c r="H85" s="38" t="s">
        <v>87</v>
      </c>
      <c r="I85" s="24"/>
      <c r="J85" s="24"/>
      <c r="K85" s="25">
        <f>SUM(K86:K90)</f>
        <v>371500</v>
      </c>
      <c r="L85" s="25">
        <f>SUM(L86:L90)</f>
        <v>178000</v>
      </c>
      <c r="M85" s="25">
        <f>SUM(M86:M90)</f>
        <v>265000</v>
      </c>
    </row>
    <row r="86" spans="1:13" s="18" customFormat="1" ht="92.25">
      <c r="A86" s="17">
        <v>1</v>
      </c>
      <c r="B86" s="17">
        <v>1</v>
      </c>
      <c r="C86" s="17"/>
      <c r="D86" s="17"/>
      <c r="E86" s="17">
        <v>1</v>
      </c>
      <c r="F86" s="17"/>
      <c r="G86" s="17"/>
      <c r="H86" s="38" t="s">
        <v>89</v>
      </c>
      <c r="I86" s="24" t="s">
        <v>20</v>
      </c>
      <c r="J86" s="24" t="s">
        <v>88</v>
      </c>
      <c r="K86" s="25">
        <v>131500</v>
      </c>
      <c r="L86" s="25">
        <v>0</v>
      </c>
      <c r="M86" s="25">
        <v>0</v>
      </c>
    </row>
    <row r="87" spans="1:13" s="18" customFormat="1" ht="61.5">
      <c r="A87" s="17">
        <v>1</v>
      </c>
      <c r="B87" s="17">
        <v>1</v>
      </c>
      <c r="C87" s="17"/>
      <c r="D87" s="17"/>
      <c r="E87" s="17">
        <v>1</v>
      </c>
      <c r="F87" s="17"/>
      <c r="G87" s="17"/>
      <c r="H87" s="38" t="s">
        <v>223</v>
      </c>
      <c r="I87" s="24" t="s">
        <v>24</v>
      </c>
      <c r="J87" s="24" t="s">
        <v>24</v>
      </c>
      <c r="K87" s="25">
        <v>144000</v>
      </c>
      <c r="L87" s="25">
        <v>0</v>
      </c>
      <c r="M87" s="25">
        <v>0</v>
      </c>
    </row>
    <row r="88" spans="1:13" s="18" customFormat="1" ht="61.5">
      <c r="A88" s="17">
        <v>1</v>
      </c>
      <c r="B88" s="17">
        <v>1</v>
      </c>
      <c r="C88" s="17"/>
      <c r="D88" s="17"/>
      <c r="E88" s="17">
        <v>1</v>
      </c>
      <c r="F88" s="17"/>
      <c r="G88" s="17"/>
      <c r="H88" s="38" t="s">
        <v>90</v>
      </c>
      <c r="I88" s="24" t="s">
        <v>24</v>
      </c>
      <c r="J88" s="24" t="s">
        <v>24</v>
      </c>
      <c r="K88" s="25">
        <v>48000</v>
      </c>
      <c r="L88" s="25">
        <v>0</v>
      </c>
      <c r="M88" s="25">
        <v>0</v>
      </c>
    </row>
    <row r="89" spans="1:13" s="18" customFormat="1" ht="61.5">
      <c r="A89" s="17">
        <v>1</v>
      </c>
      <c r="B89" s="17">
        <v>1</v>
      </c>
      <c r="C89" s="17"/>
      <c r="D89" s="17"/>
      <c r="E89" s="17">
        <v>1</v>
      </c>
      <c r="F89" s="17"/>
      <c r="G89" s="17"/>
      <c r="H89" s="38" t="s">
        <v>91</v>
      </c>
      <c r="I89" s="24" t="s">
        <v>24</v>
      </c>
      <c r="J89" s="24" t="s">
        <v>24</v>
      </c>
      <c r="K89" s="25">
        <v>48000</v>
      </c>
      <c r="L89" s="25">
        <v>0</v>
      </c>
      <c r="M89" s="25">
        <v>0</v>
      </c>
    </row>
    <row r="90" spans="1:13" s="18" customFormat="1" ht="61.5">
      <c r="A90" s="17">
        <v>1</v>
      </c>
      <c r="B90" s="17"/>
      <c r="C90" s="17">
        <v>1</v>
      </c>
      <c r="D90" s="17">
        <v>1</v>
      </c>
      <c r="E90" s="17"/>
      <c r="F90" s="17"/>
      <c r="G90" s="17">
        <v>1</v>
      </c>
      <c r="H90" s="23" t="s">
        <v>92</v>
      </c>
      <c r="I90" s="24" t="s">
        <v>24</v>
      </c>
      <c r="J90" s="24" t="s">
        <v>24</v>
      </c>
      <c r="K90" s="25">
        <v>0</v>
      </c>
      <c r="L90" s="25">
        <v>178000</v>
      </c>
      <c r="M90" s="25">
        <v>265000</v>
      </c>
    </row>
    <row r="91" spans="1:13" s="18" customFormat="1" ht="61.5">
      <c r="A91" s="17"/>
      <c r="B91" s="17"/>
      <c r="C91" s="17"/>
      <c r="D91" s="17"/>
      <c r="E91" s="17"/>
      <c r="F91" s="17"/>
      <c r="G91" s="17"/>
      <c r="H91" s="23" t="s">
        <v>93</v>
      </c>
      <c r="I91" s="24"/>
      <c r="J91" s="24"/>
      <c r="K91" s="25">
        <f>K92</f>
        <v>0</v>
      </c>
      <c r="L91" s="25">
        <f>L92</f>
        <v>54000</v>
      </c>
      <c r="M91" s="25">
        <f>M92</f>
        <v>193000</v>
      </c>
    </row>
    <row r="92" spans="1:13" s="18" customFormat="1" ht="92.25">
      <c r="A92" s="17">
        <v>1</v>
      </c>
      <c r="B92" s="17"/>
      <c r="C92" s="17">
        <v>1</v>
      </c>
      <c r="D92" s="17">
        <v>1</v>
      </c>
      <c r="E92" s="17"/>
      <c r="F92" s="17"/>
      <c r="G92" s="17">
        <v>1</v>
      </c>
      <c r="H92" s="23" t="s">
        <v>94</v>
      </c>
      <c r="I92" s="24" t="s">
        <v>20</v>
      </c>
      <c r="J92" s="24" t="s">
        <v>88</v>
      </c>
      <c r="K92" s="25">
        <v>0</v>
      </c>
      <c r="L92" s="25">
        <v>54000</v>
      </c>
      <c r="M92" s="25">
        <v>193000</v>
      </c>
    </row>
    <row r="93" spans="1:13" s="18" customFormat="1" ht="138">
      <c r="A93" s="17"/>
      <c r="B93" s="17"/>
      <c r="C93" s="17"/>
      <c r="D93" s="17"/>
      <c r="E93" s="17"/>
      <c r="F93" s="17"/>
      <c r="G93" s="17"/>
      <c r="H93" s="19" t="s">
        <v>95</v>
      </c>
      <c r="I93" s="20"/>
      <c r="J93" s="21"/>
      <c r="K93" s="22">
        <f>K95</f>
        <v>16450</v>
      </c>
      <c r="L93" s="22">
        <f>L95</f>
        <v>27000</v>
      </c>
      <c r="M93" s="22">
        <f>M95</f>
        <v>65000</v>
      </c>
    </row>
    <row r="94" spans="1:13" s="18" customFormat="1" ht="30.75">
      <c r="A94" s="17"/>
      <c r="B94" s="17"/>
      <c r="C94" s="17"/>
      <c r="D94" s="17"/>
      <c r="E94" s="17"/>
      <c r="F94" s="17"/>
      <c r="G94" s="17"/>
      <c r="H94" s="26" t="s">
        <v>96</v>
      </c>
      <c r="I94" s="24"/>
      <c r="J94" s="26"/>
      <c r="K94" s="27"/>
      <c r="L94" s="27"/>
      <c r="M94" s="27"/>
    </row>
    <row r="95" spans="1:13" s="18" customFormat="1" ht="92.25">
      <c r="A95" s="17">
        <v>1</v>
      </c>
      <c r="B95" s="17">
        <v>1</v>
      </c>
      <c r="C95" s="17">
        <v>1</v>
      </c>
      <c r="D95" s="17">
        <v>1</v>
      </c>
      <c r="E95" s="17"/>
      <c r="F95" s="17"/>
      <c r="G95" s="17"/>
      <c r="H95" s="23" t="s">
        <v>97</v>
      </c>
      <c r="I95" s="24" t="s">
        <v>20</v>
      </c>
      <c r="J95" s="24" t="s">
        <v>28</v>
      </c>
      <c r="K95" s="25">
        <v>16450</v>
      </c>
      <c r="L95" s="25">
        <v>27000</v>
      </c>
      <c r="M95" s="25">
        <v>65000</v>
      </c>
    </row>
    <row r="96" spans="1:13" s="18" customFormat="1" ht="69">
      <c r="A96" s="17"/>
      <c r="B96" s="17"/>
      <c r="C96" s="17"/>
      <c r="D96" s="17"/>
      <c r="E96" s="17"/>
      <c r="F96" s="17"/>
      <c r="G96" s="17"/>
      <c r="H96" s="19" t="s">
        <v>183</v>
      </c>
      <c r="I96" s="20"/>
      <c r="J96" s="21"/>
      <c r="K96" s="22">
        <f>K97+K102+K112+K115</f>
        <v>44000</v>
      </c>
      <c r="L96" s="22">
        <f>L97+L102+L112+L115</f>
        <v>0</v>
      </c>
      <c r="M96" s="22">
        <f>M97+M102+M112+M115</f>
        <v>0</v>
      </c>
    </row>
    <row r="97" spans="1:13" s="18" customFormat="1" ht="35.25">
      <c r="A97" s="17"/>
      <c r="B97" s="17"/>
      <c r="C97" s="17"/>
      <c r="D97" s="17"/>
      <c r="E97" s="17"/>
      <c r="F97" s="17"/>
      <c r="G97" s="17"/>
      <c r="H97" s="23" t="s">
        <v>98</v>
      </c>
      <c r="I97" s="14"/>
      <c r="J97" s="15"/>
      <c r="K97" s="25">
        <f>SUM(K99:K101)</f>
        <v>20000</v>
      </c>
      <c r="L97" s="25">
        <f>SUM(L99:L101)</f>
        <v>0</v>
      </c>
      <c r="M97" s="25">
        <f>SUM(M99:M101)</f>
        <v>0</v>
      </c>
    </row>
    <row r="98" spans="1:13" s="18" customFormat="1" ht="30.75">
      <c r="A98" s="17"/>
      <c r="B98" s="17"/>
      <c r="C98" s="17"/>
      <c r="D98" s="17"/>
      <c r="E98" s="17"/>
      <c r="F98" s="17"/>
      <c r="G98" s="17"/>
      <c r="H98" s="26" t="s">
        <v>53</v>
      </c>
      <c r="I98" s="24"/>
      <c r="J98" s="26"/>
      <c r="K98" s="27"/>
      <c r="L98" s="27"/>
      <c r="M98" s="27"/>
    </row>
    <row r="99" spans="1:13" s="18" customFormat="1" ht="92.25">
      <c r="A99" s="17"/>
      <c r="B99" s="17">
        <v>1</v>
      </c>
      <c r="C99" s="17"/>
      <c r="D99" s="17"/>
      <c r="E99" s="17">
        <v>1</v>
      </c>
      <c r="F99" s="17"/>
      <c r="G99" s="17"/>
      <c r="H99" s="38" t="s">
        <v>99</v>
      </c>
      <c r="I99" s="24" t="s">
        <v>100</v>
      </c>
      <c r="J99" s="24" t="s">
        <v>101</v>
      </c>
      <c r="K99" s="25">
        <v>15000</v>
      </c>
      <c r="L99" s="25">
        <v>0</v>
      </c>
      <c r="M99" s="25">
        <v>0</v>
      </c>
    </row>
    <row r="100" spans="1:13" s="18" customFormat="1" ht="30.75">
      <c r="A100" s="17"/>
      <c r="B100" s="17"/>
      <c r="C100" s="17"/>
      <c r="D100" s="17"/>
      <c r="E100" s="17"/>
      <c r="F100" s="17"/>
      <c r="G100" s="17"/>
      <c r="H100" s="39" t="s">
        <v>78</v>
      </c>
      <c r="I100" s="24"/>
      <c r="J100" s="26"/>
      <c r="K100" s="27"/>
      <c r="L100" s="27"/>
      <c r="M100" s="27"/>
    </row>
    <row r="101" spans="1:13" s="18" customFormat="1" ht="92.25">
      <c r="A101" s="17"/>
      <c r="B101" s="17">
        <v>1</v>
      </c>
      <c r="C101" s="17"/>
      <c r="D101" s="17"/>
      <c r="E101" s="17">
        <v>1</v>
      </c>
      <c r="F101" s="17"/>
      <c r="G101" s="17"/>
      <c r="H101" s="38" t="s">
        <v>102</v>
      </c>
      <c r="I101" s="24" t="s">
        <v>24</v>
      </c>
      <c r="J101" s="24" t="s">
        <v>24</v>
      </c>
      <c r="K101" s="25">
        <v>5000</v>
      </c>
      <c r="L101" s="25">
        <v>0</v>
      </c>
      <c r="M101" s="25">
        <v>0</v>
      </c>
    </row>
    <row r="102" spans="1:13" s="18" customFormat="1" ht="35.25">
      <c r="A102" s="17"/>
      <c r="B102" s="17"/>
      <c r="C102" s="17"/>
      <c r="D102" s="17"/>
      <c r="E102" s="17"/>
      <c r="F102" s="17"/>
      <c r="G102" s="17"/>
      <c r="H102" s="38" t="s">
        <v>103</v>
      </c>
      <c r="I102" s="14"/>
      <c r="J102" s="15"/>
      <c r="K102" s="25">
        <f>SUM(K104:K111)</f>
        <v>10000</v>
      </c>
      <c r="L102" s="25">
        <f>SUM(L104:L111)</f>
        <v>0</v>
      </c>
      <c r="M102" s="25">
        <f>SUM(M104:M111)</f>
        <v>0</v>
      </c>
    </row>
    <row r="103" spans="1:13" s="18" customFormat="1" ht="30.75">
      <c r="A103" s="17"/>
      <c r="B103" s="17"/>
      <c r="C103" s="17"/>
      <c r="D103" s="17"/>
      <c r="E103" s="17"/>
      <c r="F103" s="17"/>
      <c r="G103" s="17"/>
      <c r="H103" s="39" t="s">
        <v>53</v>
      </c>
      <c r="I103" s="24"/>
      <c r="J103" s="26"/>
      <c r="K103" s="27"/>
      <c r="L103" s="27"/>
      <c r="M103" s="27"/>
    </row>
    <row r="104" spans="1:13" s="18" customFormat="1" ht="92.25">
      <c r="A104" s="17">
        <v>1</v>
      </c>
      <c r="B104" s="17">
        <v>1</v>
      </c>
      <c r="C104" s="17"/>
      <c r="D104" s="17"/>
      <c r="E104" s="17">
        <v>1</v>
      </c>
      <c r="F104" s="17"/>
      <c r="G104" s="17"/>
      <c r="H104" s="38" t="s">
        <v>104</v>
      </c>
      <c r="I104" s="24" t="s">
        <v>20</v>
      </c>
      <c r="J104" s="24" t="s">
        <v>28</v>
      </c>
      <c r="K104" s="25">
        <v>1200</v>
      </c>
      <c r="L104" s="25">
        <v>0</v>
      </c>
      <c r="M104" s="25">
        <v>0</v>
      </c>
    </row>
    <row r="105" spans="1:13" s="18" customFormat="1" ht="30.75">
      <c r="A105" s="17"/>
      <c r="B105" s="17"/>
      <c r="C105" s="17"/>
      <c r="D105" s="17"/>
      <c r="E105" s="17"/>
      <c r="F105" s="17"/>
      <c r="G105" s="17"/>
      <c r="H105" s="26" t="s">
        <v>76</v>
      </c>
      <c r="I105" s="24"/>
      <c r="J105" s="26"/>
      <c r="K105" s="27"/>
      <c r="L105" s="27"/>
      <c r="M105" s="27"/>
    </row>
    <row r="106" spans="1:13" s="18" customFormat="1" ht="61.5">
      <c r="A106" s="17">
        <v>1</v>
      </c>
      <c r="B106" s="17">
        <v>1</v>
      </c>
      <c r="C106" s="17"/>
      <c r="D106" s="17"/>
      <c r="E106" s="17">
        <v>1</v>
      </c>
      <c r="F106" s="17"/>
      <c r="G106" s="17"/>
      <c r="H106" s="38" t="s">
        <v>105</v>
      </c>
      <c r="I106" s="24" t="s">
        <v>24</v>
      </c>
      <c r="J106" s="24" t="s">
        <v>24</v>
      </c>
      <c r="K106" s="25">
        <v>1200</v>
      </c>
      <c r="L106" s="25">
        <v>0</v>
      </c>
      <c r="M106" s="25">
        <v>0</v>
      </c>
    </row>
    <row r="107" spans="1:13" s="18" customFormat="1" ht="61.5">
      <c r="A107" s="17">
        <v>1</v>
      </c>
      <c r="B107" s="17">
        <v>1</v>
      </c>
      <c r="C107" s="17"/>
      <c r="D107" s="17"/>
      <c r="E107" s="17">
        <v>1</v>
      </c>
      <c r="F107" s="17"/>
      <c r="G107" s="17"/>
      <c r="H107" s="38" t="s">
        <v>106</v>
      </c>
      <c r="I107" s="24" t="s">
        <v>24</v>
      </c>
      <c r="J107" s="24" t="s">
        <v>24</v>
      </c>
      <c r="K107" s="25">
        <v>2600</v>
      </c>
      <c r="L107" s="25">
        <v>0</v>
      </c>
      <c r="M107" s="25">
        <v>0</v>
      </c>
    </row>
    <row r="108" spans="1:13" s="18" customFormat="1" ht="61.5">
      <c r="A108" s="17">
        <v>1</v>
      </c>
      <c r="B108" s="17">
        <v>1</v>
      </c>
      <c r="C108" s="17"/>
      <c r="D108" s="17"/>
      <c r="E108" s="17">
        <v>1</v>
      </c>
      <c r="F108" s="17"/>
      <c r="G108" s="17"/>
      <c r="H108" s="38" t="s">
        <v>107</v>
      </c>
      <c r="I108" s="24" t="s">
        <v>24</v>
      </c>
      <c r="J108" s="24" t="s">
        <v>24</v>
      </c>
      <c r="K108" s="25">
        <v>4350</v>
      </c>
      <c r="L108" s="25">
        <v>0</v>
      </c>
      <c r="M108" s="25">
        <v>0</v>
      </c>
    </row>
    <row r="109" spans="1:13" s="18" customFormat="1" ht="30.75">
      <c r="A109" s="17"/>
      <c r="B109" s="17"/>
      <c r="C109" s="17"/>
      <c r="D109" s="17"/>
      <c r="E109" s="17"/>
      <c r="F109" s="17"/>
      <c r="G109" s="17"/>
      <c r="H109" s="39" t="s">
        <v>32</v>
      </c>
      <c r="I109" s="24"/>
      <c r="J109" s="26"/>
      <c r="K109" s="27"/>
      <c r="L109" s="27"/>
      <c r="M109" s="27"/>
    </row>
    <row r="110" spans="1:13" s="18" customFormat="1" ht="92.25">
      <c r="A110" s="17">
        <v>1</v>
      </c>
      <c r="B110" s="17">
        <v>1</v>
      </c>
      <c r="C110" s="17"/>
      <c r="D110" s="17"/>
      <c r="E110" s="17">
        <v>1</v>
      </c>
      <c r="F110" s="17"/>
      <c r="G110" s="17"/>
      <c r="H110" s="38" t="s">
        <v>108</v>
      </c>
      <c r="I110" s="24" t="s">
        <v>24</v>
      </c>
      <c r="J110" s="24" t="s">
        <v>24</v>
      </c>
      <c r="K110" s="25">
        <v>450</v>
      </c>
      <c r="L110" s="25">
        <v>0</v>
      </c>
      <c r="M110" s="25">
        <v>0</v>
      </c>
    </row>
    <row r="111" spans="1:13" s="18" customFormat="1" ht="92.25">
      <c r="A111" s="17">
        <v>1</v>
      </c>
      <c r="B111" s="17">
        <v>1</v>
      </c>
      <c r="C111" s="17"/>
      <c r="D111" s="17"/>
      <c r="E111" s="17">
        <v>1</v>
      </c>
      <c r="F111" s="17"/>
      <c r="G111" s="17"/>
      <c r="H111" s="38" t="s">
        <v>189</v>
      </c>
      <c r="I111" s="24" t="s">
        <v>24</v>
      </c>
      <c r="J111" s="24" t="s">
        <v>24</v>
      </c>
      <c r="K111" s="25">
        <v>200</v>
      </c>
      <c r="L111" s="25">
        <v>0</v>
      </c>
      <c r="M111" s="25">
        <v>0</v>
      </c>
    </row>
    <row r="112" spans="1:13" s="18" customFormat="1" ht="61.5">
      <c r="A112" s="17"/>
      <c r="B112" s="17"/>
      <c r="C112" s="17"/>
      <c r="D112" s="17"/>
      <c r="E112" s="17"/>
      <c r="F112" s="17"/>
      <c r="G112" s="17"/>
      <c r="H112" s="23" t="s">
        <v>109</v>
      </c>
      <c r="I112" s="24"/>
      <c r="J112" s="24"/>
      <c r="K112" s="25">
        <f>K114</f>
        <v>8000</v>
      </c>
      <c r="L112" s="25">
        <f>L114</f>
        <v>0</v>
      </c>
      <c r="M112" s="25">
        <f>M114</f>
        <v>0</v>
      </c>
    </row>
    <row r="113" spans="1:13" s="18" customFormat="1" ht="30.75">
      <c r="A113" s="17"/>
      <c r="B113" s="17"/>
      <c r="C113" s="17"/>
      <c r="D113" s="17"/>
      <c r="E113" s="17"/>
      <c r="F113" s="17"/>
      <c r="G113" s="17"/>
      <c r="H113" s="26" t="s">
        <v>81</v>
      </c>
      <c r="I113" s="24"/>
      <c r="J113" s="26"/>
      <c r="K113" s="27"/>
      <c r="L113" s="27"/>
      <c r="M113" s="27"/>
    </row>
    <row r="114" spans="1:13" s="18" customFormat="1" ht="92.25">
      <c r="A114" s="17">
        <v>5</v>
      </c>
      <c r="B114" s="17">
        <v>5</v>
      </c>
      <c r="C114" s="17"/>
      <c r="D114" s="17"/>
      <c r="E114" s="17">
        <v>5</v>
      </c>
      <c r="F114" s="17"/>
      <c r="G114" s="17"/>
      <c r="H114" s="38" t="s">
        <v>110</v>
      </c>
      <c r="I114" s="24" t="s">
        <v>20</v>
      </c>
      <c r="J114" s="24" t="s">
        <v>111</v>
      </c>
      <c r="K114" s="25">
        <v>8000</v>
      </c>
      <c r="L114" s="25">
        <v>0</v>
      </c>
      <c r="M114" s="25">
        <v>0</v>
      </c>
    </row>
    <row r="115" spans="1:13" s="18" customFormat="1" ht="35.25">
      <c r="A115" s="17"/>
      <c r="B115" s="17"/>
      <c r="C115" s="17"/>
      <c r="D115" s="17"/>
      <c r="E115" s="17"/>
      <c r="F115" s="17"/>
      <c r="G115" s="17"/>
      <c r="H115" s="38" t="s">
        <v>112</v>
      </c>
      <c r="I115" s="14"/>
      <c r="J115" s="15"/>
      <c r="K115" s="25">
        <f>K117</f>
        <v>6000</v>
      </c>
      <c r="L115" s="25">
        <f>L117</f>
        <v>0</v>
      </c>
      <c r="M115" s="25">
        <f>M117</f>
        <v>0</v>
      </c>
    </row>
    <row r="116" spans="1:13" s="18" customFormat="1" ht="30.75">
      <c r="A116" s="17"/>
      <c r="B116" s="17"/>
      <c r="C116" s="17"/>
      <c r="D116" s="17"/>
      <c r="E116" s="17"/>
      <c r="F116" s="17"/>
      <c r="G116" s="17"/>
      <c r="H116" s="39" t="s">
        <v>81</v>
      </c>
      <c r="I116" s="24"/>
      <c r="J116" s="26"/>
      <c r="K116" s="27"/>
      <c r="L116" s="27"/>
      <c r="M116" s="27"/>
    </row>
    <row r="117" spans="1:13" s="18" customFormat="1" ht="92.25">
      <c r="A117" s="17">
        <v>1</v>
      </c>
      <c r="B117" s="17">
        <v>1</v>
      </c>
      <c r="C117" s="17"/>
      <c r="D117" s="17"/>
      <c r="E117" s="17">
        <v>1</v>
      </c>
      <c r="F117" s="17"/>
      <c r="G117" s="17"/>
      <c r="H117" s="38" t="s">
        <v>113</v>
      </c>
      <c r="I117" s="24" t="s">
        <v>20</v>
      </c>
      <c r="J117" s="24" t="s">
        <v>52</v>
      </c>
      <c r="K117" s="25">
        <v>6000</v>
      </c>
      <c r="L117" s="25">
        <v>0</v>
      </c>
      <c r="M117" s="25">
        <v>0</v>
      </c>
    </row>
    <row r="118" spans="1:13" s="18" customFormat="1" ht="34.5">
      <c r="A118" s="17"/>
      <c r="B118" s="17"/>
      <c r="C118" s="17"/>
      <c r="D118" s="17"/>
      <c r="E118" s="17"/>
      <c r="F118" s="17"/>
      <c r="G118" s="17"/>
      <c r="H118" s="19" t="s">
        <v>184</v>
      </c>
      <c r="I118" s="20"/>
      <c r="J118" s="21"/>
      <c r="K118" s="22">
        <f>SUM(K120:K132)</f>
        <v>142501.8</v>
      </c>
      <c r="L118" s="22">
        <f>SUM(L120:L132)</f>
        <v>200000</v>
      </c>
      <c r="M118" s="22">
        <f>SUM(M120:M132)</f>
        <v>0</v>
      </c>
    </row>
    <row r="119" spans="1:13" s="18" customFormat="1" ht="35.25">
      <c r="A119" s="17"/>
      <c r="B119" s="17"/>
      <c r="C119" s="17"/>
      <c r="D119" s="17"/>
      <c r="E119" s="17"/>
      <c r="F119" s="17"/>
      <c r="G119" s="17"/>
      <c r="H119" s="26" t="s">
        <v>116</v>
      </c>
      <c r="I119" s="24"/>
      <c r="J119" s="24"/>
      <c r="K119" s="25"/>
      <c r="L119" s="25"/>
      <c r="M119" s="25"/>
    </row>
    <row r="120" spans="1:13" s="18" customFormat="1" ht="92.25">
      <c r="A120" s="17">
        <v>1</v>
      </c>
      <c r="B120" s="17">
        <v>1</v>
      </c>
      <c r="C120" s="17">
        <v>1</v>
      </c>
      <c r="D120" s="17">
        <v>1</v>
      </c>
      <c r="E120" s="17"/>
      <c r="F120" s="17"/>
      <c r="G120" s="17">
        <v>1</v>
      </c>
      <c r="H120" s="23" t="s">
        <v>208</v>
      </c>
      <c r="I120" s="24" t="s">
        <v>20</v>
      </c>
      <c r="J120" s="24" t="s">
        <v>114</v>
      </c>
      <c r="K120" s="25">
        <v>40000</v>
      </c>
      <c r="L120" s="25">
        <v>100000</v>
      </c>
      <c r="M120" s="25">
        <v>0</v>
      </c>
    </row>
    <row r="121" spans="1:13" s="18" customFormat="1" ht="30.75">
      <c r="A121" s="17"/>
      <c r="B121" s="17"/>
      <c r="C121" s="17"/>
      <c r="D121" s="17"/>
      <c r="E121" s="17"/>
      <c r="F121" s="17"/>
      <c r="G121" s="17"/>
      <c r="H121" s="26" t="s">
        <v>41</v>
      </c>
      <c r="I121" s="24"/>
      <c r="J121" s="26"/>
      <c r="K121" s="27"/>
      <c r="L121" s="27"/>
      <c r="M121" s="27"/>
    </row>
    <row r="122" spans="1:13" s="18" customFormat="1" ht="92.25">
      <c r="A122" s="17">
        <v>1</v>
      </c>
      <c r="B122" s="17">
        <v>1</v>
      </c>
      <c r="C122" s="17"/>
      <c r="D122" s="17"/>
      <c r="E122" s="17">
        <v>1</v>
      </c>
      <c r="F122" s="17"/>
      <c r="G122" s="17"/>
      <c r="H122" s="38" t="s">
        <v>209</v>
      </c>
      <c r="I122" s="24" t="s">
        <v>20</v>
      </c>
      <c r="J122" s="24" t="s">
        <v>52</v>
      </c>
      <c r="K122" s="25">
        <v>7500</v>
      </c>
      <c r="L122" s="25">
        <v>0</v>
      </c>
      <c r="M122" s="25">
        <v>0</v>
      </c>
    </row>
    <row r="123" spans="1:13" s="18" customFormat="1" ht="35.25">
      <c r="A123" s="17"/>
      <c r="B123" s="17"/>
      <c r="C123" s="17"/>
      <c r="D123" s="17"/>
      <c r="E123" s="17"/>
      <c r="F123" s="17"/>
      <c r="G123" s="17"/>
      <c r="H123" s="39" t="s">
        <v>96</v>
      </c>
      <c r="I123" s="24"/>
      <c r="J123" s="24"/>
      <c r="K123" s="25"/>
      <c r="L123" s="25"/>
      <c r="M123" s="25"/>
    </row>
    <row r="124" spans="1:13" s="18" customFormat="1" ht="92.25">
      <c r="A124" s="17">
        <v>1</v>
      </c>
      <c r="B124" s="17">
        <v>1</v>
      </c>
      <c r="C124" s="17"/>
      <c r="D124" s="17"/>
      <c r="E124" s="17">
        <v>1</v>
      </c>
      <c r="F124" s="17"/>
      <c r="G124" s="17"/>
      <c r="H124" s="38" t="s">
        <v>210</v>
      </c>
      <c r="I124" s="24" t="s">
        <v>20</v>
      </c>
      <c r="J124" s="24" t="s">
        <v>114</v>
      </c>
      <c r="K124" s="25">
        <v>40000</v>
      </c>
      <c r="L124" s="25">
        <v>0</v>
      </c>
      <c r="M124" s="25">
        <v>0</v>
      </c>
    </row>
    <row r="125" spans="1:13" s="18" customFormat="1" ht="35.25">
      <c r="A125" s="17"/>
      <c r="B125" s="17"/>
      <c r="C125" s="17"/>
      <c r="D125" s="17"/>
      <c r="E125" s="17"/>
      <c r="F125" s="17"/>
      <c r="G125" s="17"/>
      <c r="H125" s="39" t="s">
        <v>115</v>
      </c>
      <c r="I125" s="24"/>
      <c r="J125" s="24"/>
      <c r="K125" s="25"/>
      <c r="L125" s="25"/>
      <c r="M125" s="25"/>
    </row>
    <row r="126" spans="1:13" s="18" customFormat="1" ht="61.5">
      <c r="A126" s="17">
        <v>1</v>
      </c>
      <c r="B126" s="17">
        <v>1</v>
      </c>
      <c r="C126" s="17"/>
      <c r="D126" s="17"/>
      <c r="E126" s="17">
        <v>1</v>
      </c>
      <c r="F126" s="17"/>
      <c r="G126" s="17"/>
      <c r="H126" s="38" t="s">
        <v>211</v>
      </c>
      <c r="I126" s="24" t="s">
        <v>24</v>
      </c>
      <c r="J126" s="24" t="s">
        <v>24</v>
      </c>
      <c r="K126" s="25">
        <v>5000</v>
      </c>
      <c r="L126" s="25">
        <v>0</v>
      </c>
      <c r="M126" s="25">
        <v>0</v>
      </c>
    </row>
    <row r="127" spans="1:13" s="18" customFormat="1" ht="35.25">
      <c r="A127" s="17"/>
      <c r="B127" s="17"/>
      <c r="C127" s="17"/>
      <c r="D127" s="17"/>
      <c r="E127" s="17"/>
      <c r="F127" s="17"/>
      <c r="G127" s="17"/>
      <c r="H127" s="26" t="s">
        <v>32</v>
      </c>
      <c r="I127" s="24"/>
      <c r="J127" s="24"/>
      <c r="K127" s="25"/>
      <c r="L127" s="25"/>
      <c r="M127" s="25"/>
    </row>
    <row r="128" spans="1:13" s="18" customFormat="1" ht="61.5">
      <c r="A128" s="17">
        <v>1</v>
      </c>
      <c r="B128" s="17">
        <v>1</v>
      </c>
      <c r="C128" s="17">
        <v>1</v>
      </c>
      <c r="D128" s="17"/>
      <c r="E128" s="17"/>
      <c r="F128" s="17">
        <v>1</v>
      </c>
      <c r="G128" s="17"/>
      <c r="H128" s="38" t="s">
        <v>212</v>
      </c>
      <c r="I128" s="24" t="s">
        <v>24</v>
      </c>
      <c r="J128" s="24" t="s">
        <v>24</v>
      </c>
      <c r="K128" s="25">
        <v>15000</v>
      </c>
      <c r="L128" s="25">
        <v>20000</v>
      </c>
      <c r="M128" s="25">
        <v>0</v>
      </c>
    </row>
    <row r="129" spans="1:13" s="18" customFormat="1" ht="35.25">
      <c r="A129" s="17"/>
      <c r="B129" s="17"/>
      <c r="C129" s="17"/>
      <c r="D129" s="17"/>
      <c r="E129" s="17"/>
      <c r="F129" s="17"/>
      <c r="G129" s="17"/>
      <c r="H129" s="39" t="s">
        <v>81</v>
      </c>
      <c r="I129" s="24"/>
      <c r="J129" s="24"/>
      <c r="K129" s="25"/>
      <c r="L129" s="25"/>
      <c r="M129" s="25"/>
    </row>
    <row r="130" spans="1:13" s="18" customFormat="1" ht="92.25">
      <c r="A130" s="17">
        <v>1</v>
      </c>
      <c r="B130" s="17">
        <v>1</v>
      </c>
      <c r="C130" s="17"/>
      <c r="D130" s="17"/>
      <c r="E130" s="17">
        <v>1</v>
      </c>
      <c r="F130" s="17"/>
      <c r="G130" s="17"/>
      <c r="H130" s="38" t="s">
        <v>213</v>
      </c>
      <c r="I130" s="24" t="s">
        <v>24</v>
      </c>
      <c r="J130" s="24" t="s">
        <v>24</v>
      </c>
      <c r="K130" s="25">
        <v>25001.8</v>
      </c>
      <c r="L130" s="25">
        <v>0</v>
      </c>
      <c r="M130" s="25" t="s">
        <v>31</v>
      </c>
    </row>
    <row r="131" spans="1:13" s="18" customFormat="1" ht="61.5">
      <c r="A131" s="17">
        <v>1</v>
      </c>
      <c r="B131" s="17"/>
      <c r="C131" s="17">
        <v>1</v>
      </c>
      <c r="D131" s="17">
        <v>1</v>
      </c>
      <c r="E131" s="17"/>
      <c r="F131" s="17"/>
      <c r="G131" s="17">
        <v>1</v>
      </c>
      <c r="H131" s="23" t="s">
        <v>214</v>
      </c>
      <c r="I131" s="24" t="s">
        <v>24</v>
      </c>
      <c r="J131" s="24" t="s">
        <v>24</v>
      </c>
      <c r="K131" s="25" t="s">
        <v>31</v>
      </c>
      <c r="L131" s="25">
        <v>60000</v>
      </c>
      <c r="M131" s="25">
        <v>0</v>
      </c>
    </row>
    <row r="132" spans="1:13" s="18" customFormat="1" ht="61.5">
      <c r="A132" s="17">
        <v>1</v>
      </c>
      <c r="B132" s="17">
        <v>1</v>
      </c>
      <c r="C132" s="17">
        <v>1</v>
      </c>
      <c r="D132" s="17"/>
      <c r="E132" s="17"/>
      <c r="F132" s="17">
        <v>1</v>
      </c>
      <c r="G132" s="17"/>
      <c r="H132" s="38" t="s">
        <v>215</v>
      </c>
      <c r="I132" s="24" t="s">
        <v>24</v>
      </c>
      <c r="J132" s="24" t="s">
        <v>24</v>
      </c>
      <c r="K132" s="25">
        <v>10000</v>
      </c>
      <c r="L132" s="25">
        <v>20000</v>
      </c>
      <c r="M132" s="25">
        <v>0</v>
      </c>
    </row>
    <row r="133" spans="1:13" s="18" customFormat="1" ht="69">
      <c r="A133" s="17"/>
      <c r="B133" s="17"/>
      <c r="C133" s="17"/>
      <c r="D133" s="17"/>
      <c r="E133" s="17"/>
      <c r="F133" s="17"/>
      <c r="G133" s="17"/>
      <c r="H133" s="19" t="s">
        <v>117</v>
      </c>
      <c r="I133" s="20"/>
      <c r="J133" s="21"/>
      <c r="K133" s="22">
        <f>SUM(K135:K141)</f>
        <v>50321.5</v>
      </c>
      <c r="L133" s="22">
        <f>SUM(L135:L141)</f>
        <v>16500</v>
      </c>
      <c r="M133" s="22">
        <f>SUM(M135:M141)</f>
        <v>25000</v>
      </c>
    </row>
    <row r="134" spans="1:13" s="18" customFormat="1" ht="30.75">
      <c r="A134" s="17"/>
      <c r="B134" s="17"/>
      <c r="C134" s="17"/>
      <c r="D134" s="17"/>
      <c r="E134" s="17"/>
      <c r="F134" s="17"/>
      <c r="G134" s="17"/>
      <c r="H134" s="26" t="s">
        <v>96</v>
      </c>
      <c r="I134" s="24"/>
      <c r="J134" s="26"/>
      <c r="K134" s="27"/>
      <c r="L134" s="27"/>
      <c r="M134" s="27"/>
    </row>
    <row r="135" spans="1:13" s="18" customFormat="1" ht="92.25">
      <c r="A135" s="17">
        <v>1</v>
      </c>
      <c r="B135" s="17">
        <v>1</v>
      </c>
      <c r="C135" s="17"/>
      <c r="D135" s="17"/>
      <c r="E135" s="17">
        <v>1</v>
      </c>
      <c r="F135" s="17"/>
      <c r="G135" s="17"/>
      <c r="H135" s="38" t="s">
        <v>221</v>
      </c>
      <c r="I135" s="24" t="s">
        <v>20</v>
      </c>
      <c r="J135" s="24" t="s">
        <v>119</v>
      </c>
      <c r="K135" s="25">
        <v>700</v>
      </c>
      <c r="L135" s="25">
        <v>0</v>
      </c>
      <c r="M135" s="25">
        <v>0</v>
      </c>
    </row>
    <row r="136" spans="1:13" s="18" customFormat="1" ht="30.75">
      <c r="A136" s="17"/>
      <c r="B136" s="17"/>
      <c r="C136" s="17"/>
      <c r="D136" s="17"/>
      <c r="E136" s="17"/>
      <c r="F136" s="17"/>
      <c r="G136" s="17"/>
      <c r="H136" s="39" t="s">
        <v>61</v>
      </c>
      <c r="I136" s="24"/>
      <c r="J136" s="26"/>
      <c r="K136" s="27"/>
      <c r="L136" s="27"/>
      <c r="M136" s="27"/>
    </row>
    <row r="137" spans="1:13" s="18" customFormat="1" ht="61.5">
      <c r="A137" s="17">
        <v>1</v>
      </c>
      <c r="B137" s="17"/>
      <c r="C137" s="17">
        <v>1</v>
      </c>
      <c r="D137" s="17">
        <v>1</v>
      </c>
      <c r="E137" s="17"/>
      <c r="F137" s="17">
        <v>1</v>
      </c>
      <c r="G137" s="17">
        <v>1</v>
      </c>
      <c r="H137" s="38" t="s">
        <v>207</v>
      </c>
      <c r="I137" s="24" t="s">
        <v>24</v>
      </c>
      <c r="J137" s="24" t="s">
        <v>24</v>
      </c>
      <c r="K137" s="25">
        <v>0</v>
      </c>
      <c r="L137" s="25">
        <v>4500</v>
      </c>
      <c r="M137" s="25">
        <v>25000</v>
      </c>
    </row>
    <row r="138" spans="1:13" s="18" customFormat="1" ht="30.75">
      <c r="A138" s="17"/>
      <c r="B138" s="17"/>
      <c r="C138" s="17"/>
      <c r="D138" s="17"/>
      <c r="E138" s="17"/>
      <c r="F138" s="17"/>
      <c r="G138" s="17"/>
      <c r="H138" s="39" t="s">
        <v>81</v>
      </c>
      <c r="I138" s="24"/>
      <c r="J138" s="26"/>
      <c r="K138" s="27"/>
      <c r="L138" s="27"/>
      <c r="M138" s="27"/>
    </row>
    <row r="139" spans="1:13" s="18" customFormat="1" ht="61.5">
      <c r="A139" s="17">
        <v>1</v>
      </c>
      <c r="B139" s="17">
        <v>1</v>
      </c>
      <c r="C139" s="17"/>
      <c r="D139" s="17"/>
      <c r="E139" s="17">
        <v>1</v>
      </c>
      <c r="F139" s="17"/>
      <c r="G139" s="17"/>
      <c r="H139" s="38" t="s">
        <v>118</v>
      </c>
      <c r="I139" s="24" t="s">
        <v>24</v>
      </c>
      <c r="J139" s="24" t="s">
        <v>24</v>
      </c>
      <c r="K139" s="25">
        <v>24621.5</v>
      </c>
      <c r="L139" s="25">
        <v>0</v>
      </c>
      <c r="M139" s="25">
        <v>0</v>
      </c>
    </row>
    <row r="140" spans="1:13" s="18" customFormat="1" ht="92.25">
      <c r="A140" s="17">
        <v>1</v>
      </c>
      <c r="B140" s="17">
        <v>1</v>
      </c>
      <c r="C140" s="17">
        <v>1</v>
      </c>
      <c r="D140" s="17"/>
      <c r="E140" s="17"/>
      <c r="F140" s="17">
        <v>1</v>
      </c>
      <c r="G140" s="17"/>
      <c r="H140" s="38" t="s">
        <v>120</v>
      </c>
      <c r="I140" s="24" t="s">
        <v>24</v>
      </c>
      <c r="J140" s="24" t="s">
        <v>24</v>
      </c>
      <c r="K140" s="25">
        <v>10000</v>
      </c>
      <c r="L140" s="25">
        <v>12000</v>
      </c>
      <c r="M140" s="25">
        <v>0</v>
      </c>
    </row>
    <row r="141" spans="1:13" s="18" customFormat="1" ht="92.25">
      <c r="A141" s="17">
        <v>1</v>
      </c>
      <c r="B141" s="17">
        <v>1</v>
      </c>
      <c r="C141" s="17"/>
      <c r="D141" s="17"/>
      <c r="E141" s="17">
        <v>1</v>
      </c>
      <c r="F141" s="17"/>
      <c r="G141" s="17"/>
      <c r="H141" s="38" t="s">
        <v>121</v>
      </c>
      <c r="I141" s="24" t="s">
        <v>24</v>
      </c>
      <c r="J141" s="24" t="s">
        <v>24</v>
      </c>
      <c r="K141" s="25">
        <v>15000</v>
      </c>
      <c r="L141" s="25" t="s">
        <v>31</v>
      </c>
      <c r="M141" s="25" t="s">
        <v>31</v>
      </c>
    </row>
    <row r="142" spans="1:13" s="18" customFormat="1" ht="69">
      <c r="A142" s="17"/>
      <c r="B142" s="17"/>
      <c r="C142" s="17"/>
      <c r="D142" s="17"/>
      <c r="E142" s="17"/>
      <c r="F142" s="17"/>
      <c r="G142" s="17"/>
      <c r="H142" s="19" t="s">
        <v>122</v>
      </c>
      <c r="I142" s="20"/>
      <c r="J142" s="21"/>
      <c r="K142" s="22">
        <f>SUM(K143:K148)</f>
        <v>635</v>
      </c>
      <c r="L142" s="22">
        <f>SUM(L143:L148)</f>
        <v>29059</v>
      </c>
      <c r="M142" s="22">
        <f>SUM(M143:M148)</f>
        <v>0</v>
      </c>
    </row>
    <row r="143" spans="1:13" s="18" customFormat="1" ht="30.75">
      <c r="A143" s="17"/>
      <c r="B143" s="17"/>
      <c r="C143" s="17"/>
      <c r="D143" s="17"/>
      <c r="E143" s="17"/>
      <c r="F143" s="17"/>
      <c r="G143" s="17"/>
      <c r="H143" s="26" t="s">
        <v>55</v>
      </c>
      <c r="I143" s="24"/>
      <c r="J143" s="26"/>
      <c r="K143" s="27"/>
      <c r="L143" s="27"/>
      <c r="M143" s="27"/>
    </row>
    <row r="144" spans="1:13" s="18" customFormat="1" ht="92.25">
      <c r="A144" s="17">
        <v>1</v>
      </c>
      <c r="B144" s="17"/>
      <c r="C144" s="17">
        <v>1</v>
      </c>
      <c r="D144" s="17">
        <v>1</v>
      </c>
      <c r="E144" s="17"/>
      <c r="F144" s="17"/>
      <c r="G144" s="17">
        <v>1</v>
      </c>
      <c r="H144" s="23" t="s">
        <v>123</v>
      </c>
      <c r="I144" s="24" t="s">
        <v>20</v>
      </c>
      <c r="J144" s="24" t="s">
        <v>28</v>
      </c>
      <c r="K144" s="25">
        <v>0</v>
      </c>
      <c r="L144" s="25">
        <v>18263</v>
      </c>
      <c r="M144" s="25">
        <v>0</v>
      </c>
    </row>
    <row r="145" spans="1:13" s="18" customFormat="1" ht="35.25">
      <c r="A145" s="17"/>
      <c r="B145" s="17"/>
      <c r="C145" s="17"/>
      <c r="D145" s="17"/>
      <c r="E145" s="17"/>
      <c r="F145" s="17"/>
      <c r="G145" s="17"/>
      <c r="H145" s="26" t="s">
        <v>76</v>
      </c>
      <c r="I145" s="24"/>
      <c r="J145" s="26"/>
      <c r="K145" s="27"/>
      <c r="L145" s="27"/>
      <c r="M145" s="25"/>
    </row>
    <row r="146" spans="1:13" s="18" customFormat="1" ht="61.5">
      <c r="A146" s="17">
        <v>1</v>
      </c>
      <c r="B146" s="17"/>
      <c r="C146" s="17">
        <v>1</v>
      </c>
      <c r="D146" s="17">
        <v>1</v>
      </c>
      <c r="E146" s="17"/>
      <c r="F146" s="17"/>
      <c r="G146" s="17">
        <v>1</v>
      </c>
      <c r="H146" s="23" t="s">
        <v>124</v>
      </c>
      <c r="I146" s="24" t="s">
        <v>24</v>
      </c>
      <c r="J146" s="24" t="s">
        <v>24</v>
      </c>
      <c r="K146" s="25">
        <v>0</v>
      </c>
      <c r="L146" s="25">
        <v>10796</v>
      </c>
      <c r="M146" s="25">
        <v>0</v>
      </c>
    </row>
    <row r="147" spans="1:13" s="18" customFormat="1" ht="35.25">
      <c r="A147" s="17"/>
      <c r="B147" s="17"/>
      <c r="C147" s="17"/>
      <c r="D147" s="17"/>
      <c r="E147" s="17"/>
      <c r="F147" s="17"/>
      <c r="G147" s="17"/>
      <c r="H147" s="26" t="s">
        <v>78</v>
      </c>
      <c r="I147" s="24"/>
      <c r="J147" s="26"/>
      <c r="K147" s="27"/>
      <c r="L147" s="27"/>
      <c r="M147" s="25"/>
    </row>
    <row r="148" spans="1:13" s="18" customFormat="1" ht="153.75">
      <c r="A148" s="17"/>
      <c r="B148" s="17">
        <v>1</v>
      </c>
      <c r="C148" s="17"/>
      <c r="D148" s="17"/>
      <c r="E148" s="17">
        <v>1</v>
      </c>
      <c r="F148" s="17"/>
      <c r="G148" s="17"/>
      <c r="H148" s="38" t="s">
        <v>125</v>
      </c>
      <c r="I148" s="24" t="s">
        <v>46</v>
      </c>
      <c r="J148" s="24" t="s">
        <v>28</v>
      </c>
      <c r="K148" s="25">
        <v>635</v>
      </c>
      <c r="L148" s="25">
        <v>0</v>
      </c>
      <c r="M148" s="25">
        <v>0</v>
      </c>
    </row>
    <row r="149" spans="1:13" s="18" customFormat="1" ht="69">
      <c r="A149" s="17"/>
      <c r="B149" s="17"/>
      <c r="C149" s="17"/>
      <c r="D149" s="17"/>
      <c r="E149" s="17"/>
      <c r="F149" s="17"/>
      <c r="G149" s="17"/>
      <c r="H149" s="19" t="s">
        <v>126</v>
      </c>
      <c r="I149" s="20"/>
      <c r="J149" s="21"/>
      <c r="K149" s="22">
        <f>SUM(K151:K156)</f>
        <v>34000</v>
      </c>
      <c r="L149" s="22">
        <f>SUM(L151:L156)</f>
        <v>51100</v>
      </c>
      <c r="M149" s="22">
        <f>SUM(M151:M156)</f>
        <v>0</v>
      </c>
    </row>
    <row r="150" spans="1:13" s="18" customFormat="1" ht="30.75">
      <c r="A150" s="17"/>
      <c r="B150" s="17"/>
      <c r="C150" s="17"/>
      <c r="D150" s="17"/>
      <c r="E150" s="17"/>
      <c r="F150" s="17"/>
      <c r="G150" s="17"/>
      <c r="H150" s="26" t="s">
        <v>78</v>
      </c>
      <c r="I150" s="24"/>
      <c r="J150" s="26"/>
      <c r="K150" s="27"/>
      <c r="L150" s="27"/>
      <c r="M150" s="27"/>
    </row>
    <row r="151" spans="1:13" s="18" customFormat="1" ht="92.25">
      <c r="A151" s="17"/>
      <c r="B151" s="17">
        <v>1</v>
      </c>
      <c r="C151" s="17">
        <v>1</v>
      </c>
      <c r="D151" s="17"/>
      <c r="E151" s="17"/>
      <c r="F151" s="17">
        <v>1</v>
      </c>
      <c r="G151" s="17"/>
      <c r="H151" s="38" t="s">
        <v>127</v>
      </c>
      <c r="I151" s="24" t="s">
        <v>100</v>
      </c>
      <c r="J151" s="24" t="s">
        <v>28</v>
      </c>
      <c r="K151" s="25">
        <v>9000</v>
      </c>
      <c r="L151" s="25">
        <v>100</v>
      </c>
      <c r="M151" s="25">
        <v>0</v>
      </c>
    </row>
    <row r="152" spans="1:13" s="18" customFormat="1" ht="35.25">
      <c r="A152" s="17"/>
      <c r="B152" s="17"/>
      <c r="C152" s="17">
        <v>1</v>
      </c>
      <c r="D152" s="17"/>
      <c r="E152" s="17"/>
      <c r="F152" s="17">
        <v>1</v>
      </c>
      <c r="G152" s="17"/>
      <c r="H152" s="38" t="s">
        <v>128</v>
      </c>
      <c r="I152" s="24" t="s">
        <v>24</v>
      </c>
      <c r="J152" s="24" t="s">
        <v>24</v>
      </c>
      <c r="K152" s="25">
        <v>0</v>
      </c>
      <c r="L152" s="25">
        <v>1000</v>
      </c>
      <c r="M152" s="25">
        <v>0</v>
      </c>
    </row>
    <row r="153" spans="1:13" s="18" customFormat="1" ht="61.5">
      <c r="A153" s="17"/>
      <c r="B153" s="17"/>
      <c r="C153" s="17"/>
      <c r="D153" s="17"/>
      <c r="E153" s="17"/>
      <c r="F153" s="17"/>
      <c r="G153" s="17"/>
      <c r="H153" s="26" t="s">
        <v>129</v>
      </c>
      <c r="I153" s="24"/>
      <c r="J153" s="26"/>
      <c r="K153" s="27"/>
      <c r="L153" s="27"/>
      <c r="M153" s="27"/>
    </row>
    <row r="154" spans="1:13" s="18" customFormat="1" ht="153.75">
      <c r="A154" s="17"/>
      <c r="B154" s="17">
        <v>1</v>
      </c>
      <c r="C154" s="17">
        <v>1</v>
      </c>
      <c r="D154" s="17"/>
      <c r="E154" s="17"/>
      <c r="F154" s="17">
        <v>1</v>
      </c>
      <c r="G154" s="17"/>
      <c r="H154" s="38" t="s">
        <v>130</v>
      </c>
      <c r="I154" s="24" t="s">
        <v>131</v>
      </c>
      <c r="J154" s="26" t="s">
        <v>132</v>
      </c>
      <c r="K154" s="25">
        <v>10000</v>
      </c>
      <c r="L154" s="25">
        <v>12000</v>
      </c>
      <c r="M154" s="25">
        <v>0</v>
      </c>
    </row>
    <row r="155" spans="1:13" s="18" customFormat="1" ht="35.25">
      <c r="A155" s="17"/>
      <c r="B155" s="17"/>
      <c r="C155" s="17"/>
      <c r="D155" s="17"/>
      <c r="E155" s="17"/>
      <c r="F155" s="17"/>
      <c r="G155" s="17"/>
      <c r="H155" s="26" t="s">
        <v>81</v>
      </c>
      <c r="I155" s="24"/>
      <c r="J155" s="26"/>
      <c r="K155" s="25"/>
      <c r="L155" s="25"/>
      <c r="M155" s="25"/>
    </row>
    <row r="156" spans="1:13" s="18" customFormat="1" ht="92.25">
      <c r="A156" s="17">
        <v>1</v>
      </c>
      <c r="B156" s="17">
        <v>1</v>
      </c>
      <c r="C156" s="17">
        <v>1</v>
      </c>
      <c r="D156" s="17"/>
      <c r="E156" s="17"/>
      <c r="F156" s="17">
        <v>1</v>
      </c>
      <c r="G156" s="17"/>
      <c r="H156" s="38" t="s">
        <v>133</v>
      </c>
      <c r="I156" s="24" t="s">
        <v>20</v>
      </c>
      <c r="J156" s="26" t="s">
        <v>111</v>
      </c>
      <c r="K156" s="25">
        <v>15000</v>
      </c>
      <c r="L156" s="25">
        <v>38000</v>
      </c>
      <c r="M156" s="25">
        <v>0</v>
      </c>
    </row>
    <row r="157" spans="1:13" s="18" customFormat="1" ht="34.5">
      <c r="A157" s="17"/>
      <c r="B157" s="17"/>
      <c r="C157" s="17"/>
      <c r="D157" s="17"/>
      <c r="E157" s="17"/>
      <c r="F157" s="17"/>
      <c r="G157" s="17"/>
      <c r="H157" s="19" t="s">
        <v>185</v>
      </c>
      <c r="I157" s="28"/>
      <c r="J157" s="30"/>
      <c r="K157" s="22">
        <f>K159</f>
        <v>5000</v>
      </c>
      <c r="L157" s="22">
        <f>L159</f>
        <v>30000</v>
      </c>
      <c r="M157" s="22">
        <f>M159</f>
        <v>0</v>
      </c>
    </row>
    <row r="158" spans="1:13" s="18" customFormat="1" ht="30.75">
      <c r="A158" s="17"/>
      <c r="B158" s="17"/>
      <c r="C158" s="17"/>
      <c r="D158" s="17"/>
      <c r="E158" s="17"/>
      <c r="F158" s="17"/>
      <c r="G158" s="17"/>
      <c r="H158" s="26" t="s">
        <v>134</v>
      </c>
      <c r="I158" s="24"/>
      <c r="J158" s="26"/>
      <c r="K158" s="29"/>
      <c r="L158" s="29"/>
      <c r="M158" s="29"/>
    </row>
    <row r="159" spans="1:13" s="18" customFormat="1" ht="153.75">
      <c r="A159" s="17">
        <v>1</v>
      </c>
      <c r="B159" s="17">
        <v>1</v>
      </c>
      <c r="C159" s="17">
        <v>1</v>
      </c>
      <c r="D159" s="17"/>
      <c r="E159" s="17"/>
      <c r="F159" s="17">
        <v>1</v>
      </c>
      <c r="G159" s="17"/>
      <c r="H159" s="38" t="s">
        <v>135</v>
      </c>
      <c r="I159" s="24" t="s">
        <v>136</v>
      </c>
      <c r="J159" s="24" t="s">
        <v>137</v>
      </c>
      <c r="K159" s="25">
        <v>5000</v>
      </c>
      <c r="L159" s="25">
        <v>30000</v>
      </c>
      <c r="M159" s="25">
        <v>0</v>
      </c>
    </row>
    <row r="160" spans="1:13" s="18" customFormat="1" ht="69">
      <c r="A160" s="17"/>
      <c r="B160" s="17"/>
      <c r="C160" s="17"/>
      <c r="D160" s="17"/>
      <c r="E160" s="17"/>
      <c r="F160" s="17"/>
      <c r="G160" s="17"/>
      <c r="H160" s="19" t="s">
        <v>186</v>
      </c>
      <c r="I160" s="28"/>
      <c r="J160" s="30"/>
      <c r="K160" s="22">
        <f>SUM(K162:K165)</f>
        <v>173831.5</v>
      </c>
      <c r="L160" s="22">
        <f>SUM(L162:L165)</f>
        <v>50000</v>
      </c>
      <c r="M160" s="22">
        <f>SUM(M162:M165)</f>
        <v>0</v>
      </c>
    </row>
    <row r="161" spans="1:13" s="18" customFormat="1" ht="30.75">
      <c r="A161" s="17"/>
      <c r="B161" s="17"/>
      <c r="C161" s="17"/>
      <c r="D161" s="17"/>
      <c r="E161" s="17"/>
      <c r="F161" s="17"/>
      <c r="G161" s="17"/>
      <c r="H161" s="26" t="s">
        <v>81</v>
      </c>
      <c r="I161" s="24"/>
      <c r="J161" s="26"/>
      <c r="K161" s="29"/>
      <c r="L161" s="29"/>
      <c r="M161" s="29"/>
    </row>
    <row r="162" spans="1:13" s="18" customFormat="1" ht="92.25">
      <c r="A162" s="17">
        <v>1</v>
      </c>
      <c r="B162" s="17">
        <v>1</v>
      </c>
      <c r="C162" s="17">
        <v>1</v>
      </c>
      <c r="D162" s="17"/>
      <c r="E162" s="17">
        <v>1</v>
      </c>
      <c r="F162" s="17"/>
      <c r="G162" s="17"/>
      <c r="H162" s="23" t="s">
        <v>192</v>
      </c>
      <c r="I162" s="24" t="s">
        <v>20</v>
      </c>
      <c r="J162" s="26" t="s">
        <v>111</v>
      </c>
      <c r="K162" s="25">
        <v>9000</v>
      </c>
      <c r="L162" s="25">
        <v>0</v>
      </c>
      <c r="M162" s="25">
        <v>0</v>
      </c>
    </row>
    <row r="163" spans="1:13" s="18" customFormat="1" ht="92.25">
      <c r="A163" s="17">
        <v>1</v>
      </c>
      <c r="B163" s="17">
        <v>1</v>
      </c>
      <c r="C163" s="17"/>
      <c r="D163" s="17"/>
      <c r="E163" s="17">
        <v>1</v>
      </c>
      <c r="F163" s="17"/>
      <c r="G163" s="17"/>
      <c r="H163" s="23" t="s">
        <v>193</v>
      </c>
      <c r="I163" s="24" t="s">
        <v>24</v>
      </c>
      <c r="J163" s="24" t="s">
        <v>24</v>
      </c>
      <c r="K163" s="25">
        <v>500</v>
      </c>
      <c r="L163" s="25">
        <v>50000</v>
      </c>
      <c r="M163" s="25">
        <v>0</v>
      </c>
    </row>
    <row r="164" spans="1:13" s="18" customFormat="1" ht="61.5">
      <c r="A164" s="17">
        <v>1</v>
      </c>
      <c r="B164" s="17">
        <v>1</v>
      </c>
      <c r="C164" s="17"/>
      <c r="D164" s="17"/>
      <c r="E164" s="17">
        <v>1</v>
      </c>
      <c r="F164" s="17"/>
      <c r="G164" s="17"/>
      <c r="H164" s="38" t="s">
        <v>217</v>
      </c>
      <c r="I164" s="24" t="s">
        <v>24</v>
      </c>
      <c r="J164" s="24" t="s">
        <v>24</v>
      </c>
      <c r="K164" s="25">
        <v>98461.5</v>
      </c>
      <c r="L164" s="25">
        <v>0</v>
      </c>
      <c r="M164" s="25">
        <v>0</v>
      </c>
    </row>
    <row r="165" spans="1:13" s="18" customFormat="1" ht="92.25">
      <c r="A165" s="17">
        <v>1</v>
      </c>
      <c r="B165" s="17">
        <v>1</v>
      </c>
      <c r="C165" s="17"/>
      <c r="D165" s="17"/>
      <c r="E165" s="17"/>
      <c r="F165" s="17"/>
      <c r="G165" s="17"/>
      <c r="H165" s="23" t="s">
        <v>194</v>
      </c>
      <c r="I165" s="24" t="s">
        <v>24</v>
      </c>
      <c r="J165" s="24" t="s">
        <v>24</v>
      </c>
      <c r="K165" s="25">
        <v>65870</v>
      </c>
      <c r="L165" s="25"/>
      <c r="M165" s="25"/>
    </row>
    <row r="166" spans="1:13" s="18" customFormat="1" ht="69">
      <c r="A166" s="17"/>
      <c r="B166" s="17"/>
      <c r="C166" s="17"/>
      <c r="D166" s="17"/>
      <c r="E166" s="17"/>
      <c r="F166" s="17"/>
      <c r="G166" s="17"/>
      <c r="H166" s="19" t="s">
        <v>195</v>
      </c>
      <c r="I166" s="20"/>
      <c r="J166" s="21"/>
      <c r="K166" s="22">
        <f>SUM(K168:K187)</f>
        <v>102336.5</v>
      </c>
      <c r="L166" s="22">
        <f>SUM(L168:L187)</f>
        <v>30000</v>
      </c>
      <c r="M166" s="22">
        <f>SUM(M168:M187)</f>
        <v>0</v>
      </c>
    </row>
    <row r="167" spans="1:13" s="18" customFormat="1" ht="30.75">
      <c r="A167" s="17"/>
      <c r="B167" s="17"/>
      <c r="C167" s="17"/>
      <c r="D167" s="17"/>
      <c r="E167" s="17"/>
      <c r="F167" s="17"/>
      <c r="G167" s="17"/>
      <c r="H167" s="26" t="s">
        <v>84</v>
      </c>
      <c r="I167" s="24"/>
      <c r="J167" s="26"/>
      <c r="K167" s="31"/>
      <c r="L167" s="31"/>
      <c r="M167" s="31"/>
    </row>
    <row r="168" spans="1:13" s="18" customFormat="1" ht="92.25">
      <c r="A168" s="17"/>
      <c r="B168" s="17"/>
      <c r="C168" s="17">
        <v>1</v>
      </c>
      <c r="D168" s="17">
        <v>1</v>
      </c>
      <c r="E168" s="17"/>
      <c r="F168" s="17"/>
      <c r="G168" s="17">
        <v>1</v>
      </c>
      <c r="H168" s="23" t="s">
        <v>196</v>
      </c>
      <c r="I168" s="24" t="s">
        <v>100</v>
      </c>
      <c r="J168" s="24" t="s">
        <v>101</v>
      </c>
      <c r="K168" s="32">
        <v>5000</v>
      </c>
      <c r="L168" s="32">
        <v>5000</v>
      </c>
      <c r="M168" s="32">
        <v>0</v>
      </c>
    </row>
    <row r="169" spans="1:13" s="18" customFormat="1" ht="30.75">
      <c r="A169" s="17"/>
      <c r="B169" s="17"/>
      <c r="C169" s="17"/>
      <c r="D169" s="17"/>
      <c r="E169" s="17"/>
      <c r="F169" s="17"/>
      <c r="G169" s="17"/>
      <c r="H169" s="26" t="s">
        <v>41</v>
      </c>
      <c r="I169" s="24"/>
      <c r="J169" s="26"/>
      <c r="K169" s="31"/>
      <c r="L169" s="31"/>
      <c r="M169" s="31"/>
    </row>
    <row r="170" spans="1:13" s="18" customFormat="1" ht="61.5">
      <c r="A170" s="17"/>
      <c r="B170" s="17">
        <v>1</v>
      </c>
      <c r="C170" s="17">
        <v>1</v>
      </c>
      <c r="D170" s="17">
        <v>1</v>
      </c>
      <c r="E170" s="17"/>
      <c r="F170" s="17"/>
      <c r="G170" s="17">
        <v>1</v>
      </c>
      <c r="H170" s="23" t="s">
        <v>197</v>
      </c>
      <c r="I170" s="24" t="s">
        <v>24</v>
      </c>
      <c r="J170" s="24" t="s">
        <v>24</v>
      </c>
      <c r="K170" s="32">
        <v>12000</v>
      </c>
      <c r="L170" s="32">
        <v>0</v>
      </c>
      <c r="M170" s="32">
        <v>0</v>
      </c>
    </row>
    <row r="171" spans="1:13" s="18" customFormat="1" ht="30.75">
      <c r="A171" s="17"/>
      <c r="B171" s="17"/>
      <c r="C171" s="17"/>
      <c r="D171" s="17"/>
      <c r="E171" s="17"/>
      <c r="F171" s="17"/>
      <c r="G171" s="17"/>
      <c r="H171" s="26" t="s">
        <v>72</v>
      </c>
      <c r="I171" s="24"/>
      <c r="J171" s="26"/>
      <c r="K171" s="31"/>
      <c r="L171" s="31"/>
      <c r="M171" s="31"/>
    </row>
    <row r="172" spans="1:13" s="18" customFormat="1" ht="35.25">
      <c r="A172" s="17"/>
      <c r="B172" s="17">
        <v>1</v>
      </c>
      <c r="C172" s="17"/>
      <c r="D172" s="17"/>
      <c r="E172" s="17">
        <v>1</v>
      </c>
      <c r="F172" s="17"/>
      <c r="G172" s="17"/>
      <c r="H172" s="23" t="s">
        <v>198</v>
      </c>
      <c r="I172" s="24" t="s">
        <v>24</v>
      </c>
      <c r="J172" s="24" t="s">
        <v>24</v>
      </c>
      <c r="K172" s="32">
        <v>15000</v>
      </c>
      <c r="L172" s="32">
        <v>0</v>
      </c>
      <c r="M172" s="32">
        <v>0</v>
      </c>
    </row>
    <row r="173" spans="1:13" s="18" customFormat="1" ht="30.75">
      <c r="A173" s="17"/>
      <c r="B173" s="17"/>
      <c r="C173" s="17"/>
      <c r="D173" s="17"/>
      <c r="E173" s="17"/>
      <c r="F173" s="17"/>
      <c r="G173" s="17"/>
      <c r="H173" s="26" t="s">
        <v>138</v>
      </c>
      <c r="I173" s="24"/>
      <c r="J173" s="26"/>
      <c r="K173" s="31"/>
      <c r="L173" s="31"/>
      <c r="M173" s="31"/>
    </row>
    <row r="174" spans="1:13" s="18" customFormat="1" ht="35.25">
      <c r="A174" s="17"/>
      <c r="B174" s="17">
        <v>1</v>
      </c>
      <c r="C174" s="17"/>
      <c r="D174" s="17"/>
      <c r="E174" s="17">
        <v>1</v>
      </c>
      <c r="F174" s="17"/>
      <c r="G174" s="17"/>
      <c r="H174" s="23" t="s">
        <v>199</v>
      </c>
      <c r="I174" s="24" t="s">
        <v>24</v>
      </c>
      <c r="J174" s="24" t="s">
        <v>24</v>
      </c>
      <c r="K174" s="32">
        <v>12000</v>
      </c>
      <c r="L174" s="32">
        <v>0</v>
      </c>
      <c r="M174" s="32">
        <v>0</v>
      </c>
    </row>
    <row r="175" spans="1:13" s="18" customFormat="1" ht="30.75">
      <c r="A175" s="17"/>
      <c r="B175" s="17"/>
      <c r="C175" s="17"/>
      <c r="D175" s="17"/>
      <c r="E175" s="17"/>
      <c r="F175" s="17"/>
      <c r="G175" s="17"/>
      <c r="H175" s="26" t="s">
        <v>139</v>
      </c>
      <c r="I175" s="24"/>
      <c r="J175" s="26"/>
      <c r="K175" s="31"/>
      <c r="L175" s="31"/>
      <c r="M175" s="31"/>
    </row>
    <row r="176" spans="1:13" s="18" customFormat="1" ht="61.5">
      <c r="A176" s="17"/>
      <c r="B176" s="17">
        <v>1</v>
      </c>
      <c r="C176" s="17">
        <v>1</v>
      </c>
      <c r="D176" s="17">
        <v>1</v>
      </c>
      <c r="E176" s="17"/>
      <c r="F176" s="17"/>
      <c r="G176" s="17">
        <v>1</v>
      </c>
      <c r="H176" s="23" t="s">
        <v>200</v>
      </c>
      <c r="I176" s="24" t="s">
        <v>24</v>
      </c>
      <c r="J176" s="24" t="s">
        <v>24</v>
      </c>
      <c r="K176" s="32">
        <v>3000</v>
      </c>
      <c r="L176" s="32">
        <v>3000</v>
      </c>
      <c r="M176" s="32">
        <v>0</v>
      </c>
    </row>
    <row r="177" spans="1:13" s="18" customFormat="1" ht="30.75">
      <c r="A177" s="17"/>
      <c r="B177" s="17"/>
      <c r="C177" s="17"/>
      <c r="D177" s="17"/>
      <c r="E177" s="17"/>
      <c r="F177" s="17"/>
      <c r="G177" s="17"/>
      <c r="H177" s="26" t="s">
        <v>61</v>
      </c>
      <c r="I177" s="24"/>
      <c r="J177" s="26"/>
      <c r="K177" s="31"/>
      <c r="L177" s="31"/>
      <c r="M177" s="31"/>
    </row>
    <row r="178" spans="1:13" s="18" customFormat="1" ht="61.5">
      <c r="A178" s="17"/>
      <c r="B178" s="17">
        <v>1</v>
      </c>
      <c r="C178" s="17">
        <v>1</v>
      </c>
      <c r="D178" s="17">
        <v>1</v>
      </c>
      <c r="E178" s="17"/>
      <c r="F178" s="17"/>
      <c r="G178" s="17">
        <v>1</v>
      </c>
      <c r="H178" s="23" t="s">
        <v>201</v>
      </c>
      <c r="I178" s="24" t="s">
        <v>24</v>
      </c>
      <c r="J178" s="24" t="s">
        <v>24</v>
      </c>
      <c r="K178" s="32">
        <v>3000</v>
      </c>
      <c r="L178" s="32">
        <v>3000</v>
      </c>
      <c r="M178" s="32">
        <v>0</v>
      </c>
    </row>
    <row r="179" spans="1:13" s="18" customFormat="1" ht="61.5">
      <c r="A179" s="17"/>
      <c r="B179" s="17">
        <v>1</v>
      </c>
      <c r="C179" s="17">
        <v>1</v>
      </c>
      <c r="D179" s="17">
        <v>1</v>
      </c>
      <c r="E179" s="17"/>
      <c r="F179" s="17"/>
      <c r="G179" s="17">
        <v>1</v>
      </c>
      <c r="H179" s="23" t="s">
        <v>202</v>
      </c>
      <c r="I179" s="24" t="s">
        <v>24</v>
      </c>
      <c r="J179" s="24" t="s">
        <v>24</v>
      </c>
      <c r="K179" s="32">
        <v>3000</v>
      </c>
      <c r="L179" s="32">
        <v>3000</v>
      </c>
      <c r="M179" s="32">
        <v>0</v>
      </c>
    </row>
    <row r="180" spans="1:13" s="18" customFormat="1" ht="30.75">
      <c r="A180" s="17"/>
      <c r="B180" s="17"/>
      <c r="C180" s="17"/>
      <c r="D180" s="17"/>
      <c r="E180" s="17"/>
      <c r="F180" s="17"/>
      <c r="G180" s="17"/>
      <c r="H180" s="26" t="s">
        <v>25</v>
      </c>
      <c r="I180" s="24"/>
      <c r="J180" s="26"/>
      <c r="K180" s="31"/>
      <c r="L180" s="31"/>
      <c r="M180" s="31"/>
    </row>
    <row r="181" spans="1:13" s="18" customFormat="1" ht="61.5">
      <c r="A181" s="17"/>
      <c r="B181" s="17">
        <v>1</v>
      </c>
      <c r="C181" s="17">
        <v>1</v>
      </c>
      <c r="D181" s="17">
        <v>1</v>
      </c>
      <c r="E181" s="17"/>
      <c r="F181" s="17"/>
      <c r="G181" s="17">
        <v>1</v>
      </c>
      <c r="H181" s="23" t="s">
        <v>203</v>
      </c>
      <c r="I181" s="24" t="s">
        <v>24</v>
      </c>
      <c r="J181" s="24" t="s">
        <v>24</v>
      </c>
      <c r="K181" s="32">
        <v>10000</v>
      </c>
      <c r="L181" s="32">
        <v>10000</v>
      </c>
      <c r="M181" s="32">
        <v>0</v>
      </c>
    </row>
    <row r="182" spans="1:13" s="18" customFormat="1" ht="30.75">
      <c r="A182" s="17"/>
      <c r="B182" s="17"/>
      <c r="C182" s="17"/>
      <c r="D182" s="17"/>
      <c r="E182" s="17"/>
      <c r="F182" s="17"/>
      <c r="G182" s="17"/>
      <c r="H182" s="26" t="s">
        <v>78</v>
      </c>
      <c r="I182" s="24"/>
      <c r="J182" s="24"/>
      <c r="K182" s="31"/>
      <c r="L182" s="31"/>
      <c r="M182" s="31"/>
    </row>
    <row r="183" spans="1:13" s="18" customFormat="1" ht="61.5">
      <c r="A183" s="17"/>
      <c r="B183" s="17">
        <v>1</v>
      </c>
      <c r="C183" s="17">
        <v>1</v>
      </c>
      <c r="D183" s="17">
        <v>1</v>
      </c>
      <c r="E183" s="17"/>
      <c r="F183" s="17"/>
      <c r="G183" s="17">
        <v>1</v>
      </c>
      <c r="H183" s="23" t="s">
        <v>204</v>
      </c>
      <c r="I183" s="24" t="s">
        <v>24</v>
      </c>
      <c r="J183" s="24" t="s">
        <v>24</v>
      </c>
      <c r="K183" s="32">
        <v>7000</v>
      </c>
      <c r="L183" s="32">
        <v>3000</v>
      </c>
      <c r="M183" s="32">
        <v>0</v>
      </c>
    </row>
    <row r="184" spans="1:13" s="18" customFormat="1" ht="61.5">
      <c r="A184" s="17"/>
      <c r="B184" s="17">
        <v>1</v>
      </c>
      <c r="C184" s="17">
        <v>1</v>
      </c>
      <c r="D184" s="17">
        <v>1</v>
      </c>
      <c r="E184" s="17"/>
      <c r="F184" s="17"/>
      <c r="G184" s="17">
        <v>1</v>
      </c>
      <c r="H184" s="23" t="s">
        <v>205</v>
      </c>
      <c r="I184" s="24" t="s">
        <v>24</v>
      </c>
      <c r="J184" s="24" t="s">
        <v>24</v>
      </c>
      <c r="K184" s="32">
        <v>15000</v>
      </c>
      <c r="L184" s="32">
        <v>3000</v>
      </c>
      <c r="M184" s="32">
        <v>0</v>
      </c>
    </row>
    <row r="185" spans="1:13" s="18" customFormat="1" ht="30.75">
      <c r="A185" s="17"/>
      <c r="B185" s="17"/>
      <c r="C185" s="17"/>
      <c r="D185" s="17"/>
      <c r="E185" s="17"/>
      <c r="F185" s="17"/>
      <c r="G185" s="17"/>
      <c r="H185" s="26" t="s">
        <v>140</v>
      </c>
      <c r="I185" s="24"/>
      <c r="J185" s="26"/>
      <c r="K185" s="31"/>
      <c r="L185" s="31"/>
      <c r="M185" s="31"/>
    </row>
    <row r="186" spans="1:13" s="18" customFormat="1" ht="123">
      <c r="A186" s="17"/>
      <c r="B186" s="17">
        <v>1</v>
      </c>
      <c r="C186" s="17"/>
      <c r="D186" s="17"/>
      <c r="E186" s="17">
        <v>1</v>
      </c>
      <c r="F186" s="17"/>
      <c r="G186" s="17"/>
      <c r="H186" s="23" t="s">
        <v>220</v>
      </c>
      <c r="I186" s="24" t="s">
        <v>24</v>
      </c>
      <c r="J186" s="24" t="s">
        <v>24</v>
      </c>
      <c r="K186" s="32">
        <v>15000</v>
      </c>
      <c r="L186" s="32">
        <v>0</v>
      </c>
      <c r="M186" s="32">
        <v>0</v>
      </c>
    </row>
    <row r="187" spans="1:13" ht="61.5">
      <c r="A187" s="1">
        <v>1</v>
      </c>
      <c r="B187" s="1">
        <v>1</v>
      </c>
      <c r="E187" s="1">
        <v>1</v>
      </c>
      <c r="H187" s="38" t="s">
        <v>206</v>
      </c>
      <c r="I187" s="24" t="s">
        <v>24</v>
      </c>
      <c r="J187" s="24" t="s">
        <v>24</v>
      </c>
      <c r="K187" s="25">
        <v>2336.5</v>
      </c>
      <c r="L187" s="25" t="s">
        <v>31</v>
      </c>
      <c r="M187" s="25">
        <v>0</v>
      </c>
    </row>
    <row r="188" spans="1:13" s="18" customFormat="1" ht="69">
      <c r="A188" s="17"/>
      <c r="B188" s="17"/>
      <c r="C188" s="17"/>
      <c r="D188" s="17"/>
      <c r="E188" s="17"/>
      <c r="F188" s="17"/>
      <c r="G188" s="17"/>
      <c r="H188" s="19" t="s">
        <v>142</v>
      </c>
      <c r="I188" s="20"/>
      <c r="J188" s="21"/>
      <c r="K188" s="22">
        <f>SUM(K190)</f>
        <v>9250</v>
      </c>
      <c r="L188" s="22">
        <f>SUM(L190)</f>
        <v>14050</v>
      </c>
      <c r="M188" s="22">
        <f>SUM(M190)</f>
        <v>0</v>
      </c>
    </row>
    <row r="189" spans="1:13" s="18" customFormat="1" ht="30.75">
      <c r="A189" s="17"/>
      <c r="B189" s="17"/>
      <c r="C189" s="17"/>
      <c r="D189" s="17"/>
      <c r="E189" s="17"/>
      <c r="F189" s="17"/>
      <c r="G189" s="17"/>
      <c r="H189" s="26" t="s">
        <v>36</v>
      </c>
      <c r="I189" s="24"/>
      <c r="J189" s="26"/>
      <c r="K189" s="27"/>
      <c r="L189" s="27"/>
      <c r="M189" s="27"/>
    </row>
    <row r="190" spans="1:13" s="18" customFormat="1" ht="61.5">
      <c r="A190" s="17"/>
      <c r="B190" s="17">
        <v>1</v>
      </c>
      <c r="C190" s="17">
        <v>1</v>
      </c>
      <c r="D190" s="17">
        <v>1</v>
      </c>
      <c r="E190" s="17"/>
      <c r="F190" s="17"/>
      <c r="G190" s="17"/>
      <c r="H190" s="23" t="s">
        <v>191</v>
      </c>
      <c r="I190" s="24" t="s">
        <v>218</v>
      </c>
      <c r="J190" s="24" t="s">
        <v>24</v>
      </c>
      <c r="K190" s="25">
        <v>9250</v>
      </c>
      <c r="L190" s="25">
        <v>14050</v>
      </c>
      <c r="M190" s="25">
        <v>0</v>
      </c>
    </row>
    <row r="191" spans="8:13" ht="69">
      <c r="H191" s="19" t="s">
        <v>224</v>
      </c>
      <c r="I191" s="20"/>
      <c r="J191" s="21"/>
      <c r="K191" s="22">
        <f>SUM(K192:K199)</f>
        <v>31880</v>
      </c>
      <c r="L191" s="22">
        <f>SUM(L192:L199)</f>
        <v>25528</v>
      </c>
      <c r="M191" s="22">
        <f>SUM(M192:M199)</f>
        <v>0</v>
      </c>
    </row>
    <row r="192" spans="8:13" ht="30.75">
      <c r="H192" s="26" t="s">
        <v>32</v>
      </c>
      <c r="I192" s="24"/>
      <c r="J192" s="26"/>
      <c r="K192" s="27"/>
      <c r="L192" s="27"/>
      <c r="M192" s="27"/>
    </row>
    <row r="193" spans="2:13" ht="92.25">
      <c r="B193" s="1">
        <v>1</v>
      </c>
      <c r="C193" s="1">
        <v>1</v>
      </c>
      <c r="F193" s="1">
        <v>1</v>
      </c>
      <c r="H193" s="38" t="s">
        <v>143</v>
      </c>
      <c r="I193" s="24" t="s">
        <v>100</v>
      </c>
      <c r="J193" s="24" t="s">
        <v>144</v>
      </c>
      <c r="K193" s="25">
        <v>1600</v>
      </c>
      <c r="L193" s="25">
        <v>2800</v>
      </c>
      <c r="M193" s="25">
        <v>0</v>
      </c>
    </row>
    <row r="194" spans="2:13" ht="61.5">
      <c r="B194" s="1">
        <v>1</v>
      </c>
      <c r="C194" s="1">
        <v>1</v>
      </c>
      <c r="F194" s="1">
        <v>1</v>
      </c>
      <c r="H194" s="38" t="s">
        <v>145</v>
      </c>
      <c r="I194" s="24" t="s">
        <v>24</v>
      </c>
      <c r="J194" s="24" t="s">
        <v>24</v>
      </c>
      <c r="K194" s="25">
        <v>2640</v>
      </c>
      <c r="L194" s="25">
        <v>1200</v>
      </c>
      <c r="M194" s="25">
        <v>0</v>
      </c>
    </row>
    <row r="195" spans="2:13" ht="61.5">
      <c r="B195" s="1">
        <v>1</v>
      </c>
      <c r="E195" s="1">
        <v>1</v>
      </c>
      <c r="H195" s="38" t="s">
        <v>146</v>
      </c>
      <c r="I195" s="24" t="s">
        <v>24</v>
      </c>
      <c r="J195" s="24" t="s">
        <v>24</v>
      </c>
      <c r="K195" s="25">
        <v>2640</v>
      </c>
      <c r="L195" s="25">
        <v>0</v>
      </c>
      <c r="M195" s="25">
        <v>0</v>
      </c>
    </row>
    <row r="196" spans="8:13" ht="35.25">
      <c r="H196" s="26" t="s">
        <v>147</v>
      </c>
      <c r="I196" s="24"/>
      <c r="J196" s="26"/>
      <c r="K196" s="27"/>
      <c r="L196" s="25"/>
      <c r="M196" s="25"/>
    </row>
    <row r="197" spans="3:13" ht="153.75">
      <c r="C197" s="1">
        <v>1</v>
      </c>
      <c r="D197" s="1">
        <v>1</v>
      </c>
      <c r="G197" s="1">
        <v>1</v>
      </c>
      <c r="H197" s="23" t="s">
        <v>148</v>
      </c>
      <c r="I197" s="24" t="s">
        <v>24</v>
      </c>
      <c r="J197" s="24" t="s">
        <v>24</v>
      </c>
      <c r="K197" s="25">
        <v>0</v>
      </c>
      <c r="L197" s="25">
        <v>21528</v>
      </c>
      <c r="M197" s="25">
        <v>0</v>
      </c>
    </row>
    <row r="198" spans="1:13" s="18" customFormat="1" ht="35.25">
      <c r="A198" s="17"/>
      <c r="B198" s="17"/>
      <c r="C198" s="17"/>
      <c r="D198" s="17"/>
      <c r="E198" s="17"/>
      <c r="F198" s="17"/>
      <c r="G198" s="17"/>
      <c r="H198" s="26" t="s">
        <v>149</v>
      </c>
      <c r="I198" s="24"/>
      <c r="J198" s="24"/>
      <c r="K198" s="25"/>
      <c r="L198" s="25"/>
      <c r="M198" s="25"/>
    </row>
    <row r="199" spans="1:13" s="18" customFormat="1" ht="153.75">
      <c r="A199" s="17"/>
      <c r="B199" s="17">
        <v>1</v>
      </c>
      <c r="C199" s="17"/>
      <c r="D199" s="17"/>
      <c r="E199" s="17">
        <v>1</v>
      </c>
      <c r="F199" s="17"/>
      <c r="G199" s="17"/>
      <c r="H199" s="38" t="s">
        <v>150</v>
      </c>
      <c r="I199" s="24" t="s">
        <v>46</v>
      </c>
      <c r="J199" s="26" t="s">
        <v>132</v>
      </c>
      <c r="K199" s="25">
        <v>25000</v>
      </c>
      <c r="L199" s="25">
        <v>0</v>
      </c>
      <c r="M199" s="25">
        <v>0</v>
      </c>
    </row>
    <row r="200" spans="8:13" ht="103.5">
      <c r="H200" s="19" t="s">
        <v>181</v>
      </c>
      <c r="I200" s="20"/>
      <c r="J200" s="21"/>
      <c r="K200" s="22">
        <f>K202+K205+K208+K211</f>
        <v>555057.5</v>
      </c>
      <c r="L200" s="22">
        <f>L202+L205+L208+L211</f>
        <v>571308.3</v>
      </c>
      <c r="M200" s="22">
        <f>M202+M205+M208+M211</f>
        <v>288038.2</v>
      </c>
    </row>
    <row r="201" spans="8:13" ht="30.75">
      <c r="H201" s="26" t="s">
        <v>151</v>
      </c>
      <c r="I201" s="24"/>
      <c r="J201" s="26"/>
      <c r="K201" s="29"/>
      <c r="L201" s="29"/>
      <c r="M201" s="29"/>
    </row>
    <row r="202" spans="8:13" ht="123">
      <c r="H202" s="23" t="s">
        <v>152</v>
      </c>
      <c r="I202" s="24"/>
      <c r="J202" s="24"/>
      <c r="K202" s="25">
        <f>SUM(K203:K204)</f>
        <v>145326.7</v>
      </c>
      <c r="L202" s="25">
        <f>SUM(L203:L204)</f>
        <v>232570.69999999998</v>
      </c>
      <c r="M202" s="25">
        <f>SUM(M203:M204)</f>
        <v>0</v>
      </c>
    </row>
    <row r="203" spans="2:13" ht="61.5">
      <c r="B203" s="1">
        <v>1</v>
      </c>
      <c r="C203" s="1">
        <v>1</v>
      </c>
      <c r="F203" s="1">
        <v>1</v>
      </c>
      <c r="H203" s="38" t="s">
        <v>153</v>
      </c>
      <c r="I203" s="24" t="s">
        <v>218</v>
      </c>
      <c r="J203" s="24" t="s">
        <v>88</v>
      </c>
      <c r="K203" s="25">
        <v>144454.7</v>
      </c>
      <c r="L203" s="25">
        <v>155361.3</v>
      </c>
      <c r="M203" s="25">
        <v>0</v>
      </c>
    </row>
    <row r="204" spans="2:13" ht="92.25">
      <c r="B204" s="1">
        <v>1</v>
      </c>
      <c r="C204" s="1">
        <v>1</v>
      </c>
      <c r="F204" s="1">
        <v>1</v>
      </c>
      <c r="H204" s="38" t="s">
        <v>154</v>
      </c>
      <c r="I204" s="24" t="s">
        <v>24</v>
      </c>
      <c r="J204" s="24" t="s">
        <v>24</v>
      </c>
      <c r="K204" s="25">
        <v>872</v>
      </c>
      <c r="L204" s="25">
        <v>77209.4</v>
      </c>
      <c r="M204" s="25">
        <v>0</v>
      </c>
    </row>
    <row r="205" spans="8:13" ht="92.25">
      <c r="H205" s="23" t="s">
        <v>155</v>
      </c>
      <c r="I205" s="24"/>
      <c r="J205" s="24"/>
      <c r="K205" s="25">
        <f>SUM(K206:K207)</f>
        <v>232351.4</v>
      </c>
      <c r="L205" s="25">
        <f>SUM(L206:L207)</f>
        <v>204549.2</v>
      </c>
      <c r="M205" s="25">
        <f>SUM(M206:M207)</f>
        <v>248685.3</v>
      </c>
    </row>
    <row r="206" spans="2:13" ht="61.5">
      <c r="B206" s="1">
        <v>1</v>
      </c>
      <c r="C206" s="1">
        <v>1</v>
      </c>
      <c r="D206" s="1">
        <v>1</v>
      </c>
      <c r="G206" s="1">
        <v>1</v>
      </c>
      <c r="H206" s="23" t="s">
        <v>156</v>
      </c>
      <c r="I206" s="24" t="s">
        <v>24</v>
      </c>
      <c r="J206" s="24" t="s">
        <v>24</v>
      </c>
      <c r="K206" s="25">
        <v>232351.4</v>
      </c>
      <c r="L206" s="25">
        <v>204549.2</v>
      </c>
      <c r="M206" s="25">
        <v>237382.3</v>
      </c>
    </row>
    <row r="207" spans="4:13" ht="61.5">
      <c r="D207" s="1">
        <v>1</v>
      </c>
      <c r="G207" s="1">
        <v>1</v>
      </c>
      <c r="H207" s="23" t="s">
        <v>157</v>
      </c>
      <c r="I207" s="24" t="s">
        <v>24</v>
      </c>
      <c r="J207" s="24" t="s">
        <v>24</v>
      </c>
      <c r="K207" s="25">
        <v>0</v>
      </c>
      <c r="L207" s="25">
        <v>0</v>
      </c>
      <c r="M207" s="25">
        <v>11303</v>
      </c>
    </row>
    <row r="208" spans="8:13" ht="153.75">
      <c r="H208" s="23" t="s">
        <v>158</v>
      </c>
      <c r="I208" s="24"/>
      <c r="J208" s="24"/>
      <c r="K208" s="25">
        <f>SUM(K209:K210)</f>
        <v>177379.4</v>
      </c>
      <c r="L208" s="25">
        <f>SUM(L209:L210)</f>
        <v>83541.7</v>
      </c>
      <c r="M208" s="25">
        <f>SUM(M209:M210)</f>
        <v>0</v>
      </c>
    </row>
    <row r="209" spans="2:13" ht="92.25">
      <c r="B209" s="1">
        <v>1</v>
      </c>
      <c r="E209" s="1">
        <v>1</v>
      </c>
      <c r="H209" s="38" t="s">
        <v>159</v>
      </c>
      <c r="I209" s="24" t="s">
        <v>24</v>
      </c>
      <c r="J209" s="24" t="s">
        <v>24</v>
      </c>
      <c r="K209" s="25">
        <v>49715</v>
      </c>
      <c r="L209" s="25">
        <v>0</v>
      </c>
      <c r="M209" s="25">
        <v>0</v>
      </c>
    </row>
    <row r="210" spans="2:13" ht="92.25">
      <c r="B210" s="1">
        <v>1</v>
      </c>
      <c r="C210" s="1">
        <v>1</v>
      </c>
      <c r="F210" s="1">
        <v>1</v>
      </c>
      <c r="H210" s="38" t="s">
        <v>160</v>
      </c>
      <c r="I210" s="24" t="s">
        <v>24</v>
      </c>
      <c r="J210" s="24" t="s">
        <v>24</v>
      </c>
      <c r="K210" s="25">
        <v>127664.4</v>
      </c>
      <c r="L210" s="25">
        <v>83541.7</v>
      </c>
      <c r="M210" s="25">
        <v>0</v>
      </c>
    </row>
    <row r="211" spans="8:13" ht="153.75">
      <c r="H211" s="23" t="s">
        <v>161</v>
      </c>
      <c r="I211" s="24"/>
      <c r="J211" s="24"/>
      <c r="K211" s="25">
        <f>SUM(K212)</f>
        <v>0</v>
      </c>
      <c r="L211" s="25">
        <f>SUM(L212:L213)</f>
        <v>50646.7</v>
      </c>
      <c r="M211" s="25">
        <f>SUM(M212:M213)</f>
        <v>39352.9</v>
      </c>
    </row>
    <row r="212" spans="3:13" ht="61.5">
      <c r="C212" s="1">
        <v>1</v>
      </c>
      <c r="D212" s="1">
        <v>1</v>
      </c>
      <c r="G212" s="1">
        <v>1</v>
      </c>
      <c r="H212" s="38" t="s">
        <v>162</v>
      </c>
      <c r="I212" s="24" t="s">
        <v>24</v>
      </c>
      <c r="J212" s="24" t="s">
        <v>24</v>
      </c>
      <c r="K212" s="25">
        <v>0</v>
      </c>
      <c r="L212" s="25">
        <v>50646.7</v>
      </c>
      <c r="M212" s="25">
        <v>39352.9</v>
      </c>
    </row>
    <row r="213" spans="8:13" ht="69">
      <c r="H213" s="19" t="s">
        <v>163</v>
      </c>
      <c r="I213" s="28"/>
      <c r="J213" s="28"/>
      <c r="K213" s="22">
        <f>SUM(K214:K217)</f>
        <v>24000</v>
      </c>
      <c r="L213" s="22">
        <f>SUM(L214:L217)</f>
        <v>0</v>
      </c>
      <c r="M213" s="22">
        <f>SUM(M214:M217)</f>
        <v>0</v>
      </c>
    </row>
    <row r="214" spans="8:13" ht="61.5">
      <c r="H214" s="26" t="s">
        <v>164</v>
      </c>
      <c r="I214" s="24"/>
      <c r="J214" s="24"/>
      <c r="K214" s="25"/>
      <c r="L214" s="25"/>
      <c r="M214" s="25"/>
    </row>
    <row r="215" spans="2:13" ht="123">
      <c r="B215" s="1">
        <v>1</v>
      </c>
      <c r="E215" s="1">
        <v>1</v>
      </c>
      <c r="H215" s="38" t="s">
        <v>165</v>
      </c>
      <c r="I215" s="24" t="s">
        <v>166</v>
      </c>
      <c r="J215" s="24" t="s">
        <v>167</v>
      </c>
      <c r="K215" s="25">
        <v>9000</v>
      </c>
      <c r="L215" s="25">
        <v>0</v>
      </c>
      <c r="M215" s="25">
        <v>0</v>
      </c>
    </row>
    <row r="216" spans="8:13" ht="35.25">
      <c r="H216" s="26" t="s">
        <v>168</v>
      </c>
      <c r="I216" s="24"/>
      <c r="J216" s="24"/>
      <c r="K216" s="25"/>
      <c r="L216" s="25"/>
      <c r="M216" s="25"/>
    </row>
    <row r="217" spans="2:13" ht="123">
      <c r="B217" s="1">
        <v>1</v>
      </c>
      <c r="E217" s="1">
        <v>1</v>
      </c>
      <c r="H217" s="38" t="s">
        <v>169</v>
      </c>
      <c r="I217" s="24" t="s">
        <v>166</v>
      </c>
      <c r="J217" s="26" t="s">
        <v>132</v>
      </c>
      <c r="K217" s="25">
        <v>15000</v>
      </c>
      <c r="L217" s="25">
        <v>0</v>
      </c>
      <c r="M217" s="25">
        <v>0</v>
      </c>
    </row>
    <row r="218" spans="8:13" ht="69">
      <c r="H218" s="19" t="s">
        <v>187</v>
      </c>
      <c r="I218" s="28"/>
      <c r="J218" s="28"/>
      <c r="K218" s="22">
        <f>K220</f>
        <v>7000</v>
      </c>
      <c r="L218" s="22">
        <f>L220</f>
        <v>7000</v>
      </c>
      <c r="M218" s="22">
        <f>M220</f>
        <v>7672</v>
      </c>
    </row>
    <row r="219" spans="8:13" ht="61.5">
      <c r="H219" s="26" t="s">
        <v>170</v>
      </c>
      <c r="I219" s="24"/>
      <c r="J219" s="24"/>
      <c r="K219" s="25"/>
      <c r="L219" s="25"/>
      <c r="M219" s="25"/>
    </row>
    <row r="220" spans="2:13" ht="184.5">
      <c r="B220" s="1">
        <v>1</v>
      </c>
      <c r="C220" s="1">
        <v>1</v>
      </c>
      <c r="D220" s="1">
        <v>1</v>
      </c>
      <c r="G220" s="1">
        <v>1</v>
      </c>
      <c r="H220" s="23" t="s">
        <v>171</v>
      </c>
      <c r="I220" s="24" t="s">
        <v>172</v>
      </c>
      <c r="J220" s="24" t="s">
        <v>216</v>
      </c>
      <c r="K220" s="25">
        <v>7000</v>
      </c>
      <c r="L220" s="25">
        <v>7000</v>
      </c>
      <c r="M220" s="25">
        <v>7672</v>
      </c>
    </row>
    <row r="221" spans="8:13" ht="69">
      <c r="H221" s="19" t="s">
        <v>188</v>
      </c>
      <c r="I221" s="28"/>
      <c r="J221" s="28"/>
      <c r="K221" s="22">
        <f>SUM(K223:K225)</f>
        <v>32800</v>
      </c>
      <c r="L221" s="22">
        <f>SUM(L223:L225)</f>
        <v>0</v>
      </c>
      <c r="M221" s="22">
        <f>SUM(M223:M225)</f>
        <v>0</v>
      </c>
    </row>
    <row r="222" spans="8:13" ht="35.25">
      <c r="H222" s="26" t="s">
        <v>81</v>
      </c>
      <c r="I222" s="24"/>
      <c r="J222" s="24"/>
      <c r="K222" s="25"/>
      <c r="L222" s="25"/>
      <c r="M222" s="25"/>
    </row>
    <row r="223" spans="1:13" ht="92.25">
      <c r="A223" s="1">
        <v>1</v>
      </c>
      <c r="B223" s="1">
        <v>1</v>
      </c>
      <c r="C223" s="1">
        <v>1</v>
      </c>
      <c r="F223" s="1">
        <v>1</v>
      </c>
      <c r="H223" s="38" t="s">
        <v>173</v>
      </c>
      <c r="I223" s="24" t="s">
        <v>20</v>
      </c>
      <c r="J223" s="24" t="s">
        <v>141</v>
      </c>
      <c r="K223" s="25">
        <v>15000</v>
      </c>
      <c r="L223" s="25">
        <v>0</v>
      </c>
      <c r="M223" s="25">
        <v>0</v>
      </c>
    </row>
    <row r="224" spans="1:13" ht="61.5">
      <c r="A224" s="1">
        <v>1</v>
      </c>
      <c r="B224" s="1">
        <v>1</v>
      </c>
      <c r="C224" s="1">
        <v>1</v>
      </c>
      <c r="F224" s="1">
        <v>1</v>
      </c>
      <c r="H224" s="38" t="s">
        <v>174</v>
      </c>
      <c r="I224" s="24" t="s">
        <v>24</v>
      </c>
      <c r="J224" s="24" t="s">
        <v>24</v>
      </c>
      <c r="K224" s="25">
        <v>12800</v>
      </c>
      <c r="L224" s="25">
        <v>0</v>
      </c>
      <c r="M224" s="25">
        <v>0</v>
      </c>
    </row>
    <row r="225" spans="1:13" ht="61.5">
      <c r="A225" s="1">
        <v>1</v>
      </c>
      <c r="B225" s="1">
        <v>1</v>
      </c>
      <c r="C225" s="1">
        <v>1</v>
      </c>
      <c r="F225" s="1">
        <v>1</v>
      </c>
      <c r="H225" s="38" t="s">
        <v>175</v>
      </c>
      <c r="I225" s="24" t="s">
        <v>24</v>
      </c>
      <c r="J225" s="24" t="s">
        <v>24</v>
      </c>
      <c r="K225" s="25">
        <v>5000</v>
      </c>
      <c r="L225" s="25">
        <v>0</v>
      </c>
      <c r="M225" s="25">
        <v>0</v>
      </c>
    </row>
  </sheetData>
  <sheetProtection selectLockedCells="1" selectUnlockedCells="1"/>
  <mergeCells count="1">
    <mergeCell ref="H1:M1"/>
  </mergeCells>
  <printOptions horizontalCentered="1"/>
  <pageMargins left="0" right="0.3937007874015748" top="0" bottom="0.3937007874015748" header="0" footer="0"/>
  <pageSetup errors="blank" fitToHeight="100" horizontalDpi="600" verticalDpi="600" orientation="portrait" paperSize="9" scale="27" r:id="rId1"/>
  <headerFooter alignWithMargins="0">
    <oddHeader>&amp;CСтраница &amp;P</oddHeader>
  </headerFooter>
  <rowBreaks count="1" manualBreakCount="1">
    <brk id="217" min="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Z31"/>
  <sheetViews>
    <sheetView tabSelected="1" view="pageBreakPreview" zoomScale="75" zoomScaleNormal="25" zoomScaleSheetLayoutView="75" zoomScalePageLayoutView="40" workbookViewId="0" topLeftCell="H14">
      <selection activeCell="V23" sqref="V23"/>
    </sheetView>
  </sheetViews>
  <sheetFormatPr defaultColWidth="9.00390625" defaultRowHeight="12.75" outlineLevelCol="1"/>
  <cols>
    <col min="1" max="1" width="12.25390625" style="1" hidden="1" customWidth="1" outlineLevel="1"/>
    <col min="2" max="2" width="13.75390625" style="1" hidden="1" customWidth="1" outlineLevel="1"/>
    <col min="3" max="3" width="13.00390625" style="1" hidden="1" customWidth="1" outlineLevel="1"/>
    <col min="4" max="7" width="12.25390625" style="1" hidden="1" customWidth="1" outlineLevel="1"/>
    <col min="8" max="8" width="50.00390625" style="33" customWidth="1"/>
    <col min="9" max="9" width="16.875" style="34" customWidth="1"/>
    <col min="10" max="10" width="24.75390625" style="33" customWidth="1"/>
    <col min="11" max="11" width="33.25390625" style="2" customWidth="1"/>
    <col min="12" max="12" width="23.25390625" style="2" customWidth="1"/>
    <col min="13" max="13" width="14.875" style="2" customWidth="1"/>
    <col min="14" max="15" width="15.00390625" style="2" customWidth="1"/>
    <col min="16" max="16" width="13.625" style="2" customWidth="1"/>
    <col min="17" max="17" width="13.375" style="2" customWidth="1"/>
    <col min="18" max="18" width="12.875" style="2" customWidth="1"/>
    <col min="19" max="19" width="15.00390625" style="2" customWidth="1"/>
    <col min="20" max="20" width="14.75390625" style="2" customWidth="1"/>
    <col min="21" max="21" width="13.375" style="2" customWidth="1"/>
    <col min="22" max="22" width="14.75390625" style="2" customWidth="1"/>
    <col min="23" max="23" width="14.375" style="2" customWidth="1"/>
    <col min="24" max="24" width="14.75390625" style="2" customWidth="1"/>
    <col min="25" max="25" width="15.25390625" style="2" customWidth="1"/>
    <col min="26" max="26" width="2.25390625" style="2" customWidth="1"/>
    <col min="27" max="16384" width="9.125" style="2" customWidth="1"/>
  </cols>
  <sheetData>
    <row r="1" ht="33" customHeight="1" hidden="1"/>
    <row r="2" spans="1:25" s="42" customFormat="1" ht="21" customHeight="1">
      <c r="A2" s="1"/>
      <c r="B2" s="1"/>
      <c r="C2" s="1"/>
      <c r="D2" s="1"/>
      <c r="E2" s="1"/>
      <c r="F2" s="1"/>
      <c r="G2" s="1"/>
      <c r="H2" s="40"/>
      <c r="I2" s="40"/>
      <c r="J2" s="40"/>
      <c r="K2" s="40"/>
      <c r="L2" s="40"/>
      <c r="M2" s="40"/>
      <c r="N2" s="40"/>
      <c r="O2" s="40"/>
      <c r="P2" s="41"/>
      <c r="Q2" s="41"/>
      <c r="R2" s="40"/>
      <c r="S2" s="40"/>
      <c r="T2" s="41"/>
      <c r="U2" s="41"/>
      <c r="V2" s="64" t="s">
        <v>270</v>
      </c>
      <c r="W2" s="64"/>
      <c r="X2" s="64"/>
      <c r="Y2" s="64"/>
    </row>
    <row r="3" spans="1:25" s="42" customFormat="1" ht="21" customHeight="1">
      <c r="A3" s="1"/>
      <c r="B3" s="1"/>
      <c r="C3" s="1"/>
      <c r="D3" s="1"/>
      <c r="E3" s="1"/>
      <c r="F3" s="1"/>
      <c r="G3" s="1"/>
      <c r="H3" s="40"/>
      <c r="I3" s="40"/>
      <c r="J3" s="40"/>
      <c r="K3" s="40"/>
      <c r="L3" s="40"/>
      <c r="M3" s="40"/>
      <c r="N3" s="40"/>
      <c r="O3" s="40"/>
      <c r="P3" s="41"/>
      <c r="Q3" s="41"/>
      <c r="R3" s="40"/>
      <c r="S3" s="40"/>
      <c r="T3" s="41"/>
      <c r="U3" s="41"/>
      <c r="V3" s="61" t="s">
        <v>253</v>
      </c>
      <c r="W3" s="61"/>
      <c r="X3" s="61"/>
      <c r="Y3" s="61"/>
    </row>
    <row r="4" spans="1:25" s="42" customFormat="1" ht="21" customHeight="1">
      <c r="A4" s="1"/>
      <c r="B4" s="1"/>
      <c r="C4" s="1"/>
      <c r="D4" s="1"/>
      <c r="E4" s="1"/>
      <c r="F4" s="1"/>
      <c r="G4" s="1"/>
      <c r="H4" s="40"/>
      <c r="I4" s="40"/>
      <c r="J4" s="40"/>
      <c r="K4" s="40"/>
      <c r="L4" s="40"/>
      <c r="M4" s="40"/>
      <c r="N4" s="40"/>
      <c r="O4" s="40"/>
      <c r="P4" s="41"/>
      <c r="Q4" s="41"/>
      <c r="R4" s="40"/>
      <c r="S4" s="40"/>
      <c r="T4" s="41"/>
      <c r="U4" s="41"/>
      <c r="V4" s="64" t="s">
        <v>254</v>
      </c>
      <c r="W4" s="65"/>
      <c r="X4" s="65"/>
      <c r="Y4" s="65"/>
    </row>
    <row r="5" spans="1:25" s="42" customFormat="1" ht="21" customHeight="1">
      <c r="A5" s="1"/>
      <c r="B5" s="1"/>
      <c r="C5" s="1"/>
      <c r="D5" s="1"/>
      <c r="E5" s="1"/>
      <c r="F5" s="1"/>
      <c r="G5" s="1"/>
      <c r="H5" s="40"/>
      <c r="I5" s="40"/>
      <c r="J5" s="40"/>
      <c r="K5" s="40"/>
      <c r="L5" s="40"/>
      <c r="M5" s="40"/>
      <c r="N5" s="40"/>
      <c r="O5" s="40"/>
      <c r="P5" s="41"/>
      <c r="Q5" s="41"/>
      <c r="R5" s="40"/>
      <c r="S5" s="40"/>
      <c r="T5" s="41"/>
      <c r="U5" s="41"/>
      <c r="V5" s="64" t="s">
        <v>255</v>
      </c>
      <c r="W5" s="65"/>
      <c r="X5" s="65"/>
      <c r="Y5" s="65"/>
    </row>
    <row r="6" spans="1:25" s="42" customFormat="1" ht="18" customHeight="1">
      <c r="A6" s="1"/>
      <c r="B6" s="1"/>
      <c r="C6" s="1"/>
      <c r="D6" s="1"/>
      <c r="E6" s="1"/>
      <c r="F6" s="1"/>
      <c r="G6" s="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61" t="s">
        <v>271</v>
      </c>
      <c r="W6" s="61"/>
      <c r="X6" s="61"/>
      <c r="Y6" s="61"/>
    </row>
    <row r="7" spans="1:25" s="42" customFormat="1" ht="18" customHeight="1">
      <c r="A7" s="1"/>
      <c r="B7" s="1"/>
      <c r="C7" s="1"/>
      <c r="D7" s="1"/>
      <c r="E7" s="1"/>
      <c r="F7" s="1"/>
      <c r="G7" s="1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51"/>
      <c r="W7" s="51"/>
      <c r="X7" s="51"/>
      <c r="Y7" s="51"/>
    </row>
    <row r="8" spans="1:25" s="42" customFormat="1" ht="21" customHeight="1">
      <c r="A8" s="1"/>
      <c r="B8" s="1"/>
      <c r="C8" s="1"/>
      <c r="D8" s="1"/>
      <c r="E8" s="1"/>
      <c r="F8" s="1"/>
      <c r="G8" s="1"/>
      <c r="H8" s="40"/>
      <c r="I8" s="40"/>
      <c r="J8" s="40"/>
      <c r="K8" s="40"/>
      <c r="L8" s="40"/>
      <c r="M8" s="40"/>
      <c r="N8" s="40"/>
      <c r="O8" s="40"/>
      <c r="P8" s="41"/>
      <c r="Q8" s="41"/>
      <c r="R8" s="40"/>
      <c r="S8" s="40"/>
      <c r="T8" s="41"/>
      <c r="U8" s="41"/>
      <c r="V8" s="64" t="s">
        <v>261</v>
      </c>
      <c r="W8" s="64"/>
      <c r="X8" s="64"/>
      <c r="Y8" s="64"/>
    </row>
    <row r="9" spans="1:25" s="42" customFormat="1" ht="21" customHeight="1">
      <c r="A9" s="1"/>
      <c r="B9" s="1"/>
      <c r="C9" s="1"/>
      <c r="D9" s="1"/>
      <c r="E9" s="1"/>
      <c r="F9" s="1"/>
      <c r="G9" s="1"/>
      <c r="H9" s="40"/>
      <c r="I9" s="40"/>
      <c r="J9" s="40"/>
      <c r="K9" s="40"/>
      <c r="L9" s="40"/>
      <c r="M9" s="40"/>
      <c r="N9" s="40"/>
      <c r="O9" s="40"/>
      <c r="P9" s="41"/>
      <c r="Q9" s="41"/>
      <c r="R9" s="40"/>
      <c r="S9" s="40"/>
      <c r="T9" s="41"/>
      <c r="U9" s="41"/>
      <c r="V9" s="61" t="s">
        <v>253</v>
      </c>
      <c r="W9" s="61"/>
      <c r="X9" s="61"/>
      <c r="Y9" s="61"/>
    </row>
    <row r="10" spans="1:25" s="42" customFormat="1" ht="21" customHeight="1">
      <c r="A10" s="1"/>
      <c r="B10" s="1"/>
      <c r="C10" s="1"/>
      <c r="D10" s="1"/>
      <c r="E10" s="1"/>
      <c r="F10" s="1"/>
      <c r="G10" s="1"/>
      <c r="H10" s="40"/>
      <c r="I10" s="40"/>
      <c r="J10" s="40"/>
      <c r="K10" s="40"/>
      <c r="L10" s="40"/>
      <c r="M10" s="40"/>
      <c r="N10" s="40"/>
      <c r="O10" s="40"/>
      <c r="P10" s="41"/>
      <c r="Q10" s="41"/>
      <c r="R10" s="40"/>
      <c r="S10" s="40"/>
      <c r="T10" s="41"/>
      <c r="U10" s="41"/>
      <c r="V10" s="64" t="s">
        <v>254</v>
      </c>
      <c r="W10" s="65"/>
      <c r="X10" s="65"/>
      <c r="Y10" s="65"/>
    </row>
    <row r="11" spans="1:25" s="42" customFormat="1" ht="21" customHeight="1">
      <c r="A11" s="1"/>
      <c r="B11" s="1"/>
      <c r="C11" s="1"/>
      <c r="D11" s="1"/>
      <c r="E11" s="1"/>
      <c r="F11" s="1"/>
      <c r="G11" s="1"/>
      <c r="H11" s="40"/>
      <c r="I11" s="40"/>
      <c r="J11" s="40"/>
      <c r="K11" s="40"/>
      <c r="L11" s="40"/>
      <c r="M11" s="40"/>
      <c r="N11" s="40"/>
      <c r="O11" s="40"/>
      <c r="P11" s="41"/>
      <c r="Q11" s="41"/>
      <c r="R11" s="40"/>
      <c r="S11" s="40"/>
      <c r="T11" s="41"/>
      <c r="U11" s="41"/>
      <c r="V11" s="64" t="s">
        <v>255</v>
      </c>
      <c r="W11" s="65"/>
      <c r="X11" s="65"/>
      <c r="Y11" s="65"/>
    </row>
    <row r="12" spans="1:25" s="42" customFormat="1" ht="18" customHeight="1">
      <c r="A12" s="1"/>
      <c r="B12" s="1"/>
      <c r="C12" s="1"/>
      <c r="D12" s="1"/>
      <c r="E12" s="1"/>
      <c r="F12" s="1"/>
      <c r="G12" s="1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61" t="s">
        <v>256</v>
      </c>
      <c r="W12" s="61"/>
      <c r="X12" s="61"/>
      <c r="Y12" s="61"/>
    </row>
    <row r="13" spans="1:25" s="12" customFormat="1" ht="27">
      <c r="A13" s="1"/>
      <c r="B13" s="1"/>
      <c r="C13" s="1"/>
      <c r="D13" s="1"/>
      <c r="E13" s="1"/>
      <c r="F13" s="1"/>
      <c r="G13" s="1"/>
      <c r="H13" s="69" t="s">
        <v>247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</row>
    <row r="14" spans="1:25" s="18" customFormat="1" ht="60" customHeight="1">
      <c r="A14" s="17"/>
      <c r="B14" s="17"/>
      <c r="C14" s="17"/>
      <c r="D14" s="17"/>
      <c r="E14" s="17"/>
      <c r="F14" s="17"/>
      <c r="G14" s="17"/>
      <c r="H14" s="62" t="s">
        <v>225</v>
      </c>
      <c r="I14" s="62" t="s">
        <v>226</v>
      </c>
      <c r="J14" s="62" t="s">
        <v>227</v>
      </c>
      <c r="K14" s="62" t="s">
        <v>228</v>
      </c>
      <c r="L14" s="62" t="s">
        <v>0</v>
      </c>
      <c r="M14" s="62" t="s">
        <v>229</v>
      </c>
      <c r="N14" s="66" t="s">
        <v>238</v>
      </c>
      <c r="O14" s="67"/>
      <c r="P14" s="67"/>
      <c r="Q14" s="68"/>
      <c r="R14" s="66" t="s">
        <v>239</v>
      </c>
      <c r="S14" s="67"/>
      <c r="T14" s="67"/>
      <c r="U14" s="68"/>
      <c r="V14" s="66" t="s">
        <v>248</v>
      </c>
      <c r="W14" s="67"/>
      <c r="X14" s="67"/>
      <c r="Y14" s="68"/>
    </row>
    <row r="15" spans="1:25" s="18" customFormat="1" ht="54" customHeight="1">
      <c r="A15" s="17"/>
      <c r="B15" s="17"/>
      <c r="C15" s="17"/>
      <c r="D15" s="17"/>
      <c r="E15" s="17"/>
      <c r="F15" s="17"/>
      <c r="G15" s="17"/>
      <c r="H15" s="62"/>
      <c r="I15" s="62"/>
      <c r="J15" s="63"/>
      <c r="K15" s="63"/>
      <c r="L15" s="63"/>
      <c r="M15" s="63"/>
      <c r="N15" s="43" t="s">
        <v>240</v>
      </c>
      <c r="O15" s="43" t="s">
        <v>241</v>
      </c>
      <c r="P15" s="43" t="s">
        <v>242</v>
      </c>
      <c r="Q15" s="43" t="s">
        <v>243</v>
      </c>
      <c r="R15" s="43" t="s">
        <v>240</v>
      </c>
      <c r="S15" s="43" t="s">
        <v>241</v>
      </c>
      <c r="T15" s="43" t="s">
        <v>242</v>
      </c>
      <c r="U15" s="43" t="s">
        <v>243</v>
      </c>
      <c r="V15" s="43" t="s">
        <v>240</v>
      </c>
      <c r="W15" s="43" t="s">
        <v>241</v>
      </c>
      <c r="X15" s="43" t="s">
        <v>242</v>
      </c>
      <c r="Y15" s="43" t="s">
        <v>243</v>
      </c>
    </row>
    <row r="16" spans="1:25" s="52" customFormat="1" ht="27">
      <c r="A16" s="17"/>
      <c r="B16" s="17"/>
      <c r="C16" s="17"/>
      <c r="D16" s="17"/>
      <c r="E16" s="17"/>
      <c r="F16" s="17"/>
      <c r="G16" s="17"/>
      <c r="H16" s="54">
        <v>1</v>
      </c>
      <c r="I16" s="54">
        <f aca="true" t="shared" si="0" ref="I16:N16">1+H16</f>
        <v>2</v>
      </c>
      <c r="J16" s="54">
        <f t="shared" si="0"/>
        <v>3</v>
      </c>
      <c r="K16" s="54">
        <f t="shared" si="0"/>
        <v>4</v>
      </c>
      <c r="L16" s="54">
        <f t="shared" si="0"/>
        <v>5</v>
      </c>
      <c r="M16" s="54">
        <f t="shared" si="0"/>
        <v>6</v>
      </c>
      <c r="N16" s="54">
        <f t="shared" si="0"/>
        <v>7</v>
      </c>
      <c r="O16" s="54">
        <v>8</v>
      </c>
      <c r="P16" s="54">
        <v>9</v>
      </c>
      <c r="Q16" s="54">
        <v>10</v>
      </c>
      <c r="R16" s="54">
        <v>11</v>
      </c>
      <c r="S16" s="54">
        <v>12</v>
      </c>
      <c r="T16" s="54">
        <v>13</v>
      </c>
      <c r="U16" s="54">
        <v>14</v>
      </c>
      <c r="V16" s="54">
        <v>16</v>
      </c>
      <c r="W16" s="54">
        <v>16</v>
      </c>
      <c r="X16" s="54">
        <v>17</v>
      </c>
      <c r="Y16" s="54">
        <v>18</v>
      </c>
    </row>
    <row r="17" spans="1:25" s="52" customFormat="1" ht="35.25" customHeight="1">
      <c r="A17" s="17"/>
      <c r="B17" s="17"/>
      <c r="C17" s="17"/>
      <c r="D17" s="17"/>
      <c r="E17" s="17"/>
      <c r="F17" s="17"/>
      <c r="G17" s="17"/>
      <c r="H17" s="56" t="s">
        <v>1</v>
      </c>
      <c r="I17" s="60"/>
      <c r="J17" s="60"/>
      <c r="K17" s="60"/>
      <c r="L17" s="49"/>
      <c r="M17" s="49"/>
      <c r="N17" s="50">
        <f>N18+N22+N25+N20+N28+N30</f>
        <v>200651.3</v>
      </c>
      <c r="O17" s="50">
        <f aca="true" t="shared" si="1" ref="O17:Y17">O18+O22+O25+O20</f>
        <v>33330.3</v>
      </c>
      <c r="P17" s="50">
        <f>P18+P22+P25+P20+P28</f>
        <v>153746.9</v>
      </c>
      <c r="Q17" s="50">
        <f>Q18+Q22+Q25+Q20+Q30</f>
        <v>13574.099999999999</v>
      </c>
      <c r="R17" s="50">
        <f t="shared" si="1"/>
        <v>2000</v>
      </c>
      <c r="S17" s="50">
        <f t="shared" si="1"/>
        <v>0</v>
      </c>
      <c r="T17" s="50">
        <f t="shared" si="1"/>
        <v>0</v>
      </c>
      <c r="U17" s="50">
        <f>U18+U22+U25+U20</f>
        <v>2000</v>
      </c>
      <c r="V17" s="50">
        <f t="shared" si="1"/>
        <v>1000</v>
      </c>
      <c r="W17" s="50">
        <f t="shared" si="1"/>
        <v>0</v>
      </c>
      <c r="X17" s="50">
        <f t="shared" si="1"/>
        <v>0</v>
      </c>
      <c r="Y17" s="50">
        <f t="shared" si="1"/>
        <v>1000</v>
      </c>
    </row>
    <row r="18" spans="1:25" s="42" customFormat="1" ht="48.75" customHeight="1">
      <c r="A18" s="1"/>
      <c r="B18" s="1"/>
      <c r="C18" s="1"/>
      <c r="D18" s="1"/>
      <c r="E18" s="1"/>
      <c r="F18" s="1"/>
      <c r="G18" s="1"/>
      <c r="H18" s="56" t="s">
        <v>235</v>
      </c>
      <c r="I18" s="57"/>
      <c r="J18" s="57"/>
      <c r="K18" s="57"/>
      <c r="L18" s="58"/>
      <c r="M18" s="59"/>
      <c r="N18" s="50">
        <f aca="true" t="shared" si="2" ref="N18:U20">N19</f>
        <v>18434.1</v>
      </c>
      <c r="O18" s="50">
        <f t="shared" si="2"/>
        <v>11725</v>
      </c>
      <c r="P18" s="50">
        <f t="shared" si="2"/>
        <v>4889.1</v>
      </c>
      <c r="Q18" s="50">
        <f t="shared" si="2"/>
        <v>1820</v>
      </c>
      <c r="R18" s="50">
        <f t="shared" si="2"/>
        <v>0</v>
      </c>
      <c r="S18" s="50">
        <f t="shared" si="2"/>
        <v>0</v>
      </c>
      <c r="T18" s="50">
        <f t="shared" si="2"/>
        <v>0</v>
      </c>
      <c r="U18" s="50">
        <f t="shared" si="2"/>
        <v>0</v>
      </c>
      <c r="V18" s="50"/>
      <c r="W18" s="50"/>
      <c r="X18" s="50"/>
      <c r="Y18" s="50"/>
    </row>
    <row r="19" spans="1:25" s="42" customFormat="1" ht="133.5" customHeight="1">
      <c r="A19" s="1"/>
      <c r="B19" s="1"/>
      <c r="C19" s="1"/>
      <c r="D19" s="1"/>
      <c r="E19" s="1"/>
      <c r="F19" s="1"/>
      <c r="G19" s="1"/>
      <c r="H19" s="46" t="s">
        <v>231</v>
      </c>
      <c r="I19" s="47" t="s">
        <v>31</v>
      </c>
      <c r="J19" s="48" t="s">
        <v>230</v>
      </c>
      <c r="K19" s="48" t="s">
        <v>236</v>
      </c>
      <c r="L19" s="48" t="s">
        <v>237</v>
      </c>
      <c r="M19" s="48" t="s">
        <v>232</v>
      </c>
      <c r="N19" s="44">
        <f>O19+P19+Q19</f>
        <v>18434.1</v>
      </c>
      <c r="O19" s="44">
        <v>11725</v>
      </c>
      <c r="P19" s="45">
        <v>4889.1</v>
      </c>
      <c r="Q19" s="45">
        <f>300+1700+300-480</f>
        <v>1820</v>
      </c>
      <c r="R19" s="44">
        <f>S19+T19+U19</f>
        <v>0</v>
      </c>
      <c r="S19" s="44"/>
      <c r="T19" s="45"/>
      <c r="U19" s="45"/>
      <c r="V19" s="44"/>
      <c r="W19" s="44"/>
      <c r="X19" s="45"/>
      <c r="Y19" s="45"/>
    </row>
    <row r="20" spans="1:25" s="42" customFormat="1" ht="48.75" customHeight="1">
      <c r="A20" s="1"/>
      <c r="B20" s="1"/>
      <c r="C20" s="1"/>
      <c r="D20" s="1"/>
      <c r="E20" s="1"/>
      <c r="F20" s="1"/>
      <c r="G20" s="1"/>
      <c r="H20" s="56" t="s">
        <v>262</v>
      </c>
      <c r="I20" s="57"/>
      <c r="J20" s="57"/>
      <c r="K20" s="57"/>
      <c r="L20" s="58"/>
      <c r="M20" s="59"/>
      <c r="N20" s="50">
        <f t="shared" si="2"/>
        <v>151922.6</v>
      </c>
      <c r="O20" s="50">
        <f t="shared" si="2"/>
        <v>21605.3</v>
      </c>
      <c r="P20" s="50">
        <f t="shared" si="2"/>
        <v>125827.3</v>
      </c>
      <c r="Q20" s="50">
        <f t="shared" si="2"/>
        <v>4490</v>
      </c>
      <c r="R20" s="50">
        <f t="shared" si="2"/>
        <v>0</v>
      </c>
      <c r="S20" s="50">
        <f t="shared" si="2"/>
        <v>0</v>
      </c>
      <c r="T20" s="50">
        <f t="shared" si="2"/>
        <v>0</v>
      </c>
      <c r="U20" s="50">
        <f t="shared" si="2"/>
        <v>0</v>
      </c>
      <c r="V20" s="50"/>
      <c r="W20" s="50"/>
      <c r="X20" s="50"/>
      <c r="Y20" s="50"/>
    </row>
    <row r="21" spans="1:25" s="42" customFormat="1" ht="133.5" customHeight="1">
      <c r="A21" s="1"/>
      <c r="B21" s="1"/>
      <c r="C21" s="1"/>
      <c r="D21" s="1"/>
      <c r="E21" s="1"/>
      <c r="F21" s="1"/>
      <c r="G21" s="1"/>
      <c r="H21" s="46" t="s">
        <v>257</v>
      </c>
      <c r="I21" s="47" t="s">
        <v>258</v>
      </c>
      <c r="J21" s="48" t="s">
        <v>230</v>
      </c>
      <c r="K21" s="48" t="s">
        <v>236</v>
      </c>
      <c r="L21" s="48" t="s">
        <v>237</v>
      </c>
      <c r="M21" s="48" t="s">
        <v>259</v>
      </c>
      <c r="N21" s="44">
        <f>O21+P21+Q21</f>
        <v>151922.6</v>
      </c>
      <c r="O21" s="44">
        <v>21605.3</v>
      </c>
      <c r="P21" s="45">
        <v>125827.3</v>
      </c>
      <c r="Q21" s="45">
        <f>752.6+2900+339.4+218+280</f>
        <v>4490</v>
      </c>
      <c r="R21" s="44">
        <f>S21+T21+U21</f>
        <v>0</v>
      </c>
      <c r="S21" s="44"/>
      <c r="T21" s="45"/>
      <c r="U21" s="45"/>
      <c r="V21" s="44"/>
      <c r="W21" s="44"/>
      <c r="X21" s="45"/>
      <c r="Y21" s="45"/>
    </row>
    <row r="22" spans="1:25" s="42" customFormat="1" ht="31.5" customHeight="1">
      <c r="A22" s="1"/>
      <c r="B22" s="1"/>
      <c r="C22" s="1"/>
      <c r="D22" s="1"/>
      <c r="E22" s="1"/>
      <c r="F22" s="1"/>
      <c r="G22" s="1"/>
      <c r="H22" s="56" t="s">
        <v>260</v>
      </c>
      <c r="I22" s="57"/>
      <c r="J22" s="57"/>
      <c r="K22" s="57"/>
      <c r="L22" s="58"/>
      <c r="M22" s="59"/>
      <c r="N22" s="50">
        <f>N23+N24</f>
        <v>2670.6000000000004</v>
      </c>
      <c r="O22" s="50">
        <f aca="true" t="shared" si="3" ref="O22:Y22">O23+O24</f>
        <v>0</v>
      </c>
      <c r="P22" s="50">
        <f t="shared" si="3"/>
        <v>1397.7</v>
      </c>
      <c r="Q22" s="50">
        <f t="shared" si="3"/>
        <v>1272.9</v>
      </c>
      <c r="R22" s="50">
        <f t="shared" si="3"/>
        <v>1000</v>
      </c>
      <c r="S22" s="50">
        <f t="shared" si="3"/>
        <v>0</v>
      </c>
      <c r="T22" s="50">
        <f t="shared" si="3"/>
        <v>0</v>
      </c>
      <c r="U22" s="50">
        <f t="shared" si="3"/>
        <v>1000</v>
      </c>
      <c r="V22" s="50">
        <f t="shared" si="3"/>
        <v>0</v>
      </c>
      <c r="W22" s="50">
        <f t="shared" si="3"/>
        <v>0</v>
      </c>
      <c r="X22" s="50">
        <f t="shared" si="3"/>
        <v>0</v>
      </c>
      <c r="Y22" s="50">
        <f t="shared" si="3"/>
        <v>0</v>
      </c>
    </row>
    <row r="23" spans="1:25" s="42" customFormat="1" ht="166.5" customHeight="1">
      <c r="A23" s="1"/>
      <c r="B23" s="1"/>
      <c r="C23" s="1"/>
      <c r="D23" s="1"/>
      <c r="E23" s="1"/>
      <c r="F23" s="1"/>
      <c r="G23" s="1"/>
      <c r="H23" s="46" t="s">
        <v>234</v>
      </c>
      <c r="I23" s="47">
        <v>1</v>
      </c>
      <c r="J23" s="48" t="s">
        <v>230</v>
      </c>
      <c r="K23" s="48" t="s">
        <v>236</v>
      </c>
      <c r="L23" s="48" t="s">
        <v>237</v>
      </c>
      <c r="M23" s="48" t="s">
        <v>232</v>
      </c>
      <c r="N23" s="44">
        <f>P23+Q23</f>
        <v>2670.6000000000004</v>
      </c>
      <c r="O23" s="44"/>
      <c r="P23" s="45">
        <v>1397.7</v>
      </c>
      <c r="Q23" s="45">
        <f>1300-27.1</f>
        <v>1272.9</v>
      </c>
      <c r="R23" s="44"/>
      <c r="S23" s="44"/>
      <c r="T23" s="45"/>
      <c r="U23" s="45"/>
      <c r="V23" s="44"/>
      <c r="W23" s="44"/>
      <c r="X23" s="45"/>
      <c r="Y23" s="45"/>
    </row>
    <row r="24" spans="1:25" s="42" customFormat="1" ht="166.5" customHeight="1">
      <c r="A24" s="1"/>
      <c r="B24" s="1"/>
      <c r="C24" s="1"/>
      <c r="D24" s="1"/>
      <c r="E24" s="1"/>
      <c r="F24" s="1"/>
      <c r="G24" s="1"/>
      <c r="H24" s="46" t="s">
        <v>246</v>
      </c>
      <c r="I24" s="47">
        <v>1</v>
      </c>
      <c r="J24" s="48" t="s">
        <v>230</v>
      </c>
      <c r="K24" s="48" t="s">
        <v>236</v>
      </c>
      <c r="L24" s="48" t="s">
        <v>237</v>
      </c>
      <c r="M24" s="48" t="s">
        <v>245</v>
      </c>
      <c r="N24" s="44">
        <f>Q24</f>
        <v>0</v>
      </c>
      <c r="O24" s="44"/>
      <c r="P24" s="45"/>
      <c r="Q24" s="45">
        <v>0</v>
      </c>
      <c r="R24" s="44">
        <f>U24</f>
        <v>1000</v>
      </c>
      <c r="S24" s="44"/>
      <c r="T24" s="45"/>
      <c r="U24" s="45">
        <v>1000</v>
      </c>
      <c r="V24" s="44">
        <f>Y24</f>
        <v>0</v>
      </c>
      <c r="W24" s="44"/>
      <c r="X24" s="45"/>
      <c r="Y24" s="45">
        <v>0</v>
      </c>
    </row>
    <row r="25" spans="1:25" s="42" customFormat="1" ht="31.5" customHeight="1">
      <c r="A25" s="1"/>
      <c r="B25" s="1"/>
      <c r="C25" s="1"/>
      <c r="D25" s="1"/>
      <c r="E25" s="1"/>
      <c r="F25" s="1"/>
      <c r="G25" s="1"/>
      <c r="H25" s="56" t="s">
        <v>244</v>
      </c>
      <c r="I25" s="57"/>
      <c r="J25" s="57"/>
      <c r="K25" s="57"/>
      <c r="L25" s="58"/>
      <c r="M25" s="59"/>
      <c r="N25" s="50">
        <f>N26+N27</f>
        <v>150</v>
      </c>
      <c r="O25" s="50">
        <f aca="true" t="shared" si="4" ref="O25:Y25">O26+O27</f>
        <v>0</v>
      </c>
      <c r="P25" s="50">
        <f t="shared" si="4"/>
        <v>0</v>
      </c>
      <c r="Q25" s="50">
        <f t="shared" si="4"/>
        <v>150</v>
      </c>
      <c r="R25" s="50">
        <f t="shared" si="4"/>
        <v>1000</v>
      </c>
      <c r="S25" s="50">
        <f t="shared" si="4"/>
        <v>0</v>
      </c>
      <c r="T25" s="50">
        <f t="shared" si="4"/>
        <v>0</v>
      </c>
      <c r="U25" s="50">
        <f t="shared" si="4"/>
        <v>1000</v>
      </c>
      <c r="V25" s="50">
        <f t="shared" si="4"/>
        <v>1000</v>
      </c>
      <c r="W25" s="50">
        <f t="shared" si="4"/>
        <v>0</v>
      </c>
      <c r="X25" s="50">
        <f t="shared" si="4"/>
        <v>0</v>
      </c>
      <c r="Y25" s="50">
        <f t="shared" si="4"/>
        <v>1000</v>
      </c>
    </row>
    <row r="26" spans="1:25" s="42" customFormat="1" ht="150.75" customHeight="1">
      <c r="A26" s="1"/>
      <c r="B26" s="1"/>
      <c r="C26" s="1"/>
      <c r="D26" s="1"/>
      <c r="E26" s="1"/>
      <c r="F26" s="1"/>
      <c r="G26" s="1"/>
      <c r="H26" s="46" t="s">
        <v>249</v>
      </c>
      <c r="I26" s="47">
        <v>550</v>
      </c>
      <c r="J26" s="48" t="s">
        <v>230</v>
      </c>
      <c r="K26" s="48" t="s">
        <v>236</v>
      </c>
      <c r="L26" s="48" t="s">
        <v>237</v>
      </c>
      <c r="M26" s="48" t="s">
        <v>251</v>
      </c>
      <c r="N26" s="44">
        <f>Q26</f>
        <v>150</v>
      </c>
      <c r="O26" s="44"/>
      <c r="P26" s="45"/>
      <c r="Q26" s="45">
        <v>150</v>
      </c>
      <c r="R26" s="44">
        <f>U26</f>
        <v>0</v>
      </c>
      <c r="S26" s="44"/>
      <c r="T26" s="45"/>
      <c r="U26" s="45">
        <v>0</v>
      </c>
      <c r="V26" s="44">
        <f>Y26</f>
        <v>0</v>
      </c>
      <c r="W26" s="44"/>
      <c r="X26" s="45"/>
      <c r="Y26" s="45">
        <v>0</v>
      </c>
    </row>
    <row r="27" spans="1:25" s="42" customFormat="1" ht="121.5" customHeight="1">
      <c r="A27" s="1"/>
      <c r="B27" s="1"/>
      <c r="C27" s="1"/>
      <c r="D27" s="1"/>
      <c r="E27" s="1"/>
      <c r="F27" s="1"/>
      <c r="G27" s="1"/>
      <c r="H27" s="46" t="s">
        <v>250</v>
      </c>
      <c r="I27" s="47">
        <v>550</v>
      </c>
      <c r="J27" s="48" t="s">
        <v>230</v>
      </c>
      <c r="K27" s="48" t="s">
        <v>236</v>
      </c>
      <c r="L27" s="48" t="s">
        <v>237</v>
      </c>
      <c r="M27" s="48" t="s">
        <v>252</v>
      </c>
      <c r="N27" s="44">
        <v>0</v>
      </c>
      <c r="O27" s="44"/>
      <c r="P27" s="45"/>
      <c r="Q27" s="45">
        <v>0</v>
      </c>
      <c r="R27" s="44">
        <f>U27</f>
        <v>1000</v>
      </c>
      <c r="S27" s="44"/>
      <c r="T27" s="45"/>
      <c r="U27" s="45">
        <v>1000</v>
      </c>
      <c r="V27" s="44">
        <f>Y27</f>
        <v>1000</v>
      </c>
      <c r="W27" s="44"/>
      <c r="X27" s="45"/>
      <c r="Y27" s="45">
        <v>1000</v>
      </c>
    </row>
    <row r="28" spans="1:25" s="42" customFormat="1" ht="31.5" customHeight="1">
      <c r="A28" s="1"/>
      <c r="B28" s="1"/>
      <c r="C28" s="1"/>
      <c r="D28" s="1"/>
      <c r="E28" s="1"/>
      <c r="F28" s="1"/>
      <c r="G28" s="1"/>
      <c r="H28" s="56" t="s">
        <v>269</v>
      </c>
      <c r="I28" s="57"/>
      <c r="J28" s="57"/>
      <c r="K28" s="57"/>
      <c r="L28" s="58"/>
      <c r="M28" s="59"/>
      <c r="N28" s="50">
        <f>N29</f>
        <v>21632.8</v>
      </c>
      <c r="O28" s="50">
        <f aca="true" t="shared" si="5" ref="O28:Y28">O29+O30</f>
        <v>0</v>
      </c>
      <c r="P28" s="50">
        <f t="shared" si="5"/>
        <v>21632.8</v>
      </c>
      <c r="Q28" s="50">
        <f>Q29</f>
        <v>0</v>
      </c>
      <c r="R28" s="50">
        <f t="shared" si="5"/>
        <v>0</v>
      </c>
      <c r="S28" s="50">
        <f t="shared" si="5"/>
        <v>0</v>
      </c>
      <c r="T28" s="50">
        <f t="shared" si="5"/>
        <v>0</v>
      </c>
      <c r="U28" s="50">
        <f t="shared" si="5"/>
        <v>0</v>
      </c>
      <c r="V28" s="50">
        <f t="shared" si="5"/>
        <v>0</v>
      </c>
      <c r="W28" s="50">
        <f t="shared" si="5"/>
        <v>0</v>
      </c>
      <c r="X28" s="50">
        <f t="shared" si="5"/>
        <v>0</v>
      </c>
      <c r="Y28" s="50">
        <f t="shared" si="5"/>
        <v>0</v>
      </c>
    </row>
    <row r="29" spans="1:25" s="42" customFormat="1" ht="174.75" customHeight="1">
      <c r="A29" s="1"/>
      <c r="B29" s="1"/>
      <c r="C29" s="1"/>
      <c r="D29" s="1"/>
      <c r="E29" s="1"/>
      <c r="F29" s="1"/>
      <c r="G29" s="1"/>
      <c r="H29" s="46" t="s">
        <v>263</v>
      </c>
      <c r="I29" s="53"/>
      <c r="J29" s="48" t="s">
        <v>264</v>
      </c>
      <c r="K29" s="48" t="s">
        <v>265</v>
      </c>
      <c r="L29" s="48" t="s">
        <v>237</v>
      </c>
      <c r="M29" s="48">
        <v>2022</v>
      </c>
      <c r="N29" s="44">
        <f>Q29+P29</f>
        <v>21632.8</v>
      </c>
      <c r="O29" s="44"/>
      <c r="P29" s="45">
        <v>21632.8</v>
      </c>
      <c r="Q29" s="45"/>
      <c r="R29" s="44">
        <f>U29</f>
        <v>0</v>
      </c>
      <c r="S29" s="44"/>
      <c r="T29" s="45"/>
      <c r="U29" s="45">
        <v>0</v>
      </c>
      <c r="V29" s="44">
        <f>Y29</f>
        <v>0</v>
      </c>
      <c r="W29" s="44"/>
      <c r="X29" s="45"/>
      <c r="Y29" s="45">
        <v>0</v>
      </c>
    </row>
    <row r="30" spans="1:25" s="42" customFormat="1" ht="31.5" customHeight="1">
      <c r="A30" s="1"/>
      <c r="B30" s="1"/>
      <c r="C30" s="1"/>
      <c r="D30" s="1"/>
      <c r="E30" s="1"/>
      <c r="F30" s="1"/>
      <c r="G30" s="1"/>
      <c r="H30" s="56" t="s">
        <v>268</v>
      </c>
      <c r="I30" s="57"/>
      <c r="J30" s="57"/>
      <c r="K30" s="57"/>
      <c r="L30" s="58"/>
      <c r="M30" s="59"/>
      <c r="N30" s="50">
        <f>N31+N32</f>
        <v>5841.2</v>
      </c>
      <c r="O30" s="50">
        <f aca="true" t="shared" si="6" ref="O30:Y30">O31+O32</f>
        <v>0</v>
      </c>
      <c r="P30" s="50">
        <f t="shared" si="6"/>
        <v>0</v>
      </c>
      <c r="Q30" s="50">
        <f t="shared" si="6"/>
        <v>5841.2</v>
      </c>
      <c r="R30" s="50">
        <f t="shared" si="6"/>
        <v>0</v>
      </c>
      <c r="S30" s="50">
        <f t="shared" si="6"/>
        <v>0</v>
      </c>
      <c r="T30" s="50">
        <f t="shared" si="6"/>
        <v>0</v>
      </c>
      <c r="U30" s="50">
        <f t="shared" si="6"/>
        <v>0</v>
      </c>
      <c r="V30" s="50">
        <f t="shared" si="6"/>
        <v>0</v>
      </c>
      <c r="W30" s="50">
        <f t="shared" si="6"/>
        <v>0</v>
      </c>
      <c r="X30" s="50">
        <f t="shared" si="6"/>
        <v>0</v>
      </c>
      <c r="Y30" s="50">
        <f t="shared" si="6"/>
        <v>0</v>
      </c>
    </row>
    <row r="31" spans="1:26" s="42" customFormat="1" ht="174.75" customHeight="1">
      <c r="A31" s="1"/>
      <c r="B31" s="1"/>
      <c r="C31" s="1"/>
      <c r="D31" s="1"/>
      <c r="E31" s="1"/>
      <c r="F31" s="1"/>
      <c r="G31" s="1"/>
      <c r="H31" s="46" t="s">
        <v>266</v>
      </c>
      <c r="I31" s="53">
        <v>1</v>
      </c>
      <c r="J31" s="48" t="s">
        <v>230</v>
      </c>
      <c r="K31" s="53" t="s">
        <v>267</v>
      </c>
      <c r="L31" s="48" t="s">
        <v>237</v>
      </c>
      <c r="M31" s="48" t="s">
        <v>245</v>
      </c>
      <c r="N31" s="44">
        <f>Q31+P31</f>
        <v>5841.2</v>
      </c>
      <c r="O31" s="44"/>
      <c r="P31" s="45">
        <v>0</v>
      </c>
      <c r="Q31" s="45">
        <f>2500+1560+1781.2</f>
        <v>5841.2</v>
      </c>
      <c r="R31" s="44">
        <f>U31</f>
        <v>0</v>
      </c>
      <c r="S31" s="44"/>
      <c r="T31" s="45"/>
      <c r="U31" s="45">
        <v>0</v>
      </c>
      <c r="V31" s="44">
        <f>Y31</f>
        <v>0</v>
      </c>
      <c r="W31" s="44"/>
      <c r="X31" s="45"/>
      <c r="Y31" s="45">
        <v>0</v>
      </c>
      <c r="Z31" s="42" t="s">
        <v>233</v>
      </c>
    </row>
  </sheetData>
  <sheetProtection selectLockedCells="1" selectUnlockedCells="1"/>
  <mergeCells count="27">
    <mergeCell ref="H25:M25"/>
    <mergeCell ref="N14:Q14"/>
    <mergeCell ref="V14:Y14"/>
    <mergeCell ref="R14:U14"/>
    <mergeCell ref="H13:Y13"/>
    <mergeCell ref="H14:H15"/>
    <mergeCell ref="H20:M20"/>
    <mergeCell ref="H22:M22"/>
    <mergeCell ref="L14:L15"/>
    <mergeCell ref="H18:M18"/>
    <mergeCell ref="V11:Y11"/>
    <mergeCell ref="V2:Y2"/>
    <mergeCell ref="V3:Y3"/>
    <mergeCell ref="V4:Y4"/>
    <mergeCell ref="V5:Y5"/>
    <mergeCell ref="V6:Y6"/>
    <mergeCell ref="V8:Y8"/>
    <mergeCell ref="H28:M28"/>
    <mergeCell ref="H30:M30"/>
    <mergeCell ref="H17:K17"/>
    <mergeCell ref="V9:Y9"/>
    <mergeCell ref="V12:Y12"/>
    <mergeCell ref="M14:M15"/>
    <mergeCell ref="I14:I15"/>
    <mergeCell ref="J14:J15"/>
    <mergeCell ref="K14:K15"/>
    <mergeCell ref="V10:Y10"/>
  </mergeCells>
  <printOptions/>
  <pageMargins left="1.1811023622047245" right="0.5905511811023623" top="0.7874015748031497" bottom="0.7874015748031497" header="0" footer="0"/>
  <pageSetup errors="blank" fitToHeight="0" fitToWidth="1" horizontalDpi="600" verticalDpi="600" orientation="landscape" paperSize="9" scale="3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Истомин Денис Викторович</dc:creator>
  <cp:keywords/>
  <dc:description/>
  <cp:lastModifiedBy>KazakovaEV</cp:lastModifiedBy>
  <cp:lastPrinted>2022-10-04T12:04:02Z</cp:lastPrinted>
  <dcterms:created xsi:type="dcterms:W3CDTF">2012-10-05T06:54:46Z</dcterms:created>
  <dcterms:modified xsi:type="dcterms:W3CDTF">2022-11-23T12:06:55Z</dcterms:modified>
  <cp:category/>
  <cp:version/>
  <cp:contentType/>
  <cp:contentStatus/>
</cp:coreProperties>
</file>