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ocuments\МП модернизации, энергосбережения\Энергосбережение\2022\Август\"/>
    </mc:Choice>
  </mc:AlternateContent>
  <xr:revisionPtr revIDLastSave="0" documentId="13_ncr:1_{50B39D66-FCE4-46DA-9B0D-7241A81987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3" sheetId="1" r:id="rId1"/>
    <sheet name="Лист1" sheetId="2" r:id="rId2"/>
  </sheets>
  <definedNames>
    <definedName name="_xlnm.Print_Titles" localSheetId="0">'Приложение 3'!$3:$7</definedName>
    <definedName name="_xlnm.Print_Area" localSheetId="0">'Приложение 3'!$A$1:$AH$680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2" i="1" l="1"/>
  <c r="P5" i="2"/>
  <c r="Q5" i="2"/>
  <c r="R5" i="2"/>
  <c r="S8" i="2"/>
  <c r="S9" i="2"/>
  <c r="S10" i="2"/>
  <c r="S7" i="2"/>
  <c r="AA678" i="1"/>
  <c r="AB678" i="1"/>
  <c r="AC678" i="1"/>
  <c r="AD678" i="1"/>
  <c r="AE678" i="1"/>
  <c r="AF678" i="1"/>
  <c r="AG678" i="1"/>
  <c r="S5" i="2" l="1"/>
  <c r="C678" i="1"/>
  <c r="D678" i="1"/>
  <c r="E678" i="1"/>
  <c r="F678" i="1"/>
  <c r="G678" i="1"/>
  <c r="I678" i="1"/>
  <c r="J678" i="1"/>
  <c r="K678" i="1"/>
  <c r="M678" i="1"/>
  <c r="N678" i="1"/>
  <c r="O678" i="1"/>
  <c r="P678" i="1"/>
  <c r="Q678" i="1"/>
  <c r="R678" i="1"/>
  <c r="S678" i="1"/>
  <c r="T678" i="1"/>
  <c r="U678" i="1"/>
  <c r="V661" i="1"/>
  <c r="W661" i="1"/>
  <c r="X661" i="1"/>
  <c r="Y661" i="1"/>
  <c r="Z661" i="1"/>
  <c r="V643" i="1"/>
  <c r="W643" i="1"/>
  <c r="X643" i="1"/>
  <c r="Y643" i="1"/>
  <c r="V625" i="1"/>
  <c r="W625" i="1"/>
  <c r="X625" i="1"/>
  <c r="Y625" i="1"/>
  <c r="V610" i="1"/>
  <c r="W610" i="1"/>
  <c r="X610" i="1"/>
  <c r="Y610" i="1"/>
  <c r="L595" i="1"/>
  <c r="V595" i="1"/>
  <c r="W595" i="1"/>
  <c r="X595" i="1"/>
  <c r="Y595" i="1"/>
  <c r="V580" i="1"/>
  <c r="W580" i="1"/>
  <c r="X580" i="1"/>
  <c r="Y580" i="1"/>
  <c r="V565" i="1"/>
  <c r="W565" i="1"/>
  <c r="X565" i="1"/>
  <c r="Y565" i="1"/>
  <c r="V550" i="1"/>
  <c r="W550" i="1"/>
  <c r="X550" i="1"/>
  <c r="Y550" i="1"/>
  <c r="V535" i="1"/>
  <c r="W535" i="1"/>
  <c r="X535" i="1"/>
  <c r="Y535" i="1"/>
  <c r="V520" i="1"/>
  <c r="W520" i="1"/>
  <c r="X520" i="1"/>
  <c r="Y520" i="1"/>
  <c r="V505" i="1"/>
  <c r="W505" i="1"/>
  <c r="X505" i="1"/>
  <c r="Y505" i="1"/>
  <c r="V490" i="1"/>
  <c r="W490" i="1"/>
  <c r="X490" i="1"/>
  <c r="Y490" i="1"/>
  <c r="V464" i="1"/>
  <c r="W464" i="1"/>
  <c r="X464" i="1"/>
  <c r="Y464" i="1"/>
  <c r="V448" i="1"/>
  <c r="W448" i="1"/>
  <c r="X448" i="1"/>
  <c r="Y448" i="1"/>
  <c r="V419" i="1"/>
  <c r="W419" i="1"/>
  <c r="X419" i="1"/>
  <c r="Y419" i="1"/>
  <c r="V404" i="1"/>
  <c r="W404" i="1"/>
  <c r="X404" i="1"/>
  <c r="Y404" i="1"/>
  <c r="V389" i="1"/>
  <c r="W389" i="1"/>
  <c r="X389" i="1"/>
  <c r="Y389" i="1"/>
  <c r="Y374" i="1"/>
  <c r="X374" i="1"/>
  <c r="W374" i="1"/>
  <c r="V374" i="1"/>
  <c r="L374" i="1"/>
  <c r="V356" i="1"/>
  <c r="W356" i="1"/>
  <c r="X356" i="1"/>
  <c r="Y356" i="1"/>
  <c r="V338" i="1"/>
  <c r="W338" i="1"/>
  <c r="X338" i="1"/>
  <c r="Y338" i="1"/>
  <c r="V323" i="1"/>
  <c r="W323" i="1"/>
  <c r="X323" i="1"/>
  <c r="Y323" i="1"/>
  <c r="V308" i="1"/>
  <c r="W308" i="1"/>
  <c r="X308" i="1"/>
  <c r="Y308" i="1"/>
  <c r="V293" i="1"/>
  <c r="W293" i="1"/>
  <c r="X293" i="1"/>
  <c r="Y293" i="1"/>
  <c r="V266" i="1"/>
  <c r="W266" i="1"/>
  <c r="X266" i="1"/>
  <c r="Y266" i="1"/>
  <c r="V240" i="1"/>
  <c r="W240" i="1"/>
  <c r="X240" i="1"/>
  <c r="Y240" i="1"/>
  <c r="V221" i="1"/>
  <c r="V222" i="1"/>
  <c r="W221" i="1"/>
  <c r="W222" i="1"/>
  <c r="X221" i="1"/>
  <c r="X222" i="1"/>
  <c r="Y221" i="1"/>
  <c r="Y222" i="1"/>
  <c r="Z222" i="1" s="1"/>
  <c r="Z221" i="1"/>
  <c r="V205" i="1"/>
  <c r="W205" i="1"/>
  <c r="X205" i="1"/>
  <c r="Y205" i="1"/>
  <c r="V190" i="1"/>
  <c r="W190" i="1"/>
  <c r="X190" i="1"/>
  <c r="Y190" i="1"/>
  <c r="V175" i="1"/>
  <c r="W175" i="1"/>
  <c r="H175" i="1"/>
  <c r="H678" i="1" s="1"/>
  <c r="X175" i="1"/>
  <c r="Y175" i="1"/>
  <c r="V160" i="1"/>
  <c r="W160" i="1"/>
  <c r="X160" i="1"/>
  <c r="Y160" i="1"/>
  <c r="V145" i="1"/>
  <c r="W145" i="1"/>
  <c r="X145" i="1"/>
  <c r="Y145" i="1"/>
  <c r="Z54" i="1"/>
  <c r="V39" i="1"/>
  <c r="X39" i="1"/>
  <c r="Y39" i="1"/>
  <c r="X24" i="1"/>
  <c r="V24" i="1"/>
  <c r="L24" i="1"/>
  <c r="L678" i="1" s="1"/>
  <c r="X678" i="1" l="1"/>
  <c r="Z643" i="1"/>
  <c r="V678" i="1"/>
  <c r="Y678" i="1"/>
  <c r="W678" i="1"/>
  <c r="Z625" i="1"/>
  <c r="Z580" i="1"/>
  <c r="Z610" i="1"/>
  <c r="Z595" i="1"/>
  <c r="Z565" i="1"/>
  <c r="Z550" i="1"/>
  <c r="Z535" i="1"/>
  <c r="Z505" i="1"/>
  <c r="Z520" i="1"/>
  <c r="Z490" i="1"/>
  <c r="Z464" i="1"/>
  <c r="Z448" i="1"/>
  <c r="Z419" i="1"/>
  <c r="Z404" i="1"/>
  <c r="Z389" i="1"/>
  <c r="Z374" i="1"/>
  <c r="Z356" i="1"/>
  <c r="Z338" i="1"/>
  <c r="Z308" i="1"/>
  <c r="Z323" i="1"/>
  <c r="Z293" i="1"/>
  <c r="Z266" i="1"/>
  <c r="Z240" i="1"/>
  <c r="Z205" i="1"/>
  <c r="Z160" i="1"/>
  <c r="Z190" i="1"/>
  <c r="Z175" i="1"/>
  <c r="Z145" i="1"/>
  <c r="Z39" i="1"/>
  <c r="Z24" i="1"/>
  <c r="I676" i="1"/>
  <c r="H174" i="1"/>
  <c r="Z51" i="1"/>
  <c r="Z53" i="1"/>
  <c r="X52" i="1"/>
  <c r="Z52" i="1" s="1"/>
  <c r="X21" i="1"/>
  <c r="X22" i="1"/>
  <c r="X23" i="1"/>
  <c r="H22" i="1"/>
  <c r="H21" i="1"/>
  <c r="Z678" i="1" l="1"/>
  <c r="I371" i="1"/>
  <c r="F20" i="1" l="1"/>
  <c r="L14" i="1"/>
  <c r="L15" i="1"/>
  <c r="L16" i="1"/>
  <c r="L17" i="1"/>
  <c r="L18" i="1"/>
  <c r="L19" i="1"/>
  <c r="L20" i="1"/>
  <c r="L21" i="1"/>
  <c r="L22" i="1"/>
  <c r="L23" i="1"/>
  <c r="U223" i="1"/>
  <c r="R223" i="1"/>
  <c r="Q223" i="1"/>
  <c r="M223" i="1"/>
  <c r="L223" i="1"/>
  <c r="J223" i="1"/>
  <c r="I223" i="1"/>
  <c r="H223" i="1"/>
  <c r="F223" i="1"/>
  <c r="E223" i="1"/>
  <c r="I370" i="1"/>
  <c r="I369" i="1"/>
  <c r="C665" i="1"/>
  <c r="U665" i="1"/>
  <c r="T665" i="1"/>
  <c r="S665" i="1"/>
  <c r="R665" i="1"/>
  <c r="P665" i="1"/>
  <c r="N665" i="1"/>
  <c r="M665" i="1"/>
  <c r="K665" i="1"/>
  <c r="J665" i="1"/>
  <c r="I665" i="1"/>
  <c r="G665" i="1"/>
  <c r="D665" i="1"/>
  <c r="U676" i="1"/>
  <c r="T676" i="1"/>
  <c r="S676" i="1"/>
  <c r="R676" i="1"/>
  <c r="Q676" i="1"/>
  <c r="P676" i="1"/>
  <c r="N676" i="1"/>
  <c r="M676" i="1"/>
  <c r="K676" i="1"/>
  <c r="J676" i="1"/>
  <c r="G676" i="1"/>
  <c r="D676" i="1"/>
  <c r="C676" i="1"/>
  <c r="F676" i="1"/>
  <c r="E676" i="1"/>
  <c r="E665" i="1"/>
  <c r="Y451" i="1"/>
  <c r="X451" i="1"/>
  <c r="W451" i="1"/>
  <c r="V451" i="1"/>
  <c r="F665" i="1"/>
  <c r="F674" i="1" l="1"/>
  <c r="H20" i="1"/>
  <c r="H674" i="1" s="1"/>
  <c r="X20" i="1"/>
  <c r="Z451" i="1"/>
  <c r="F48" i="1"/>
  <c r="F55" i="1" s="1"/>
  <c r="D662" i="1"/>
  <c r="E662" i="1"/>
  <c r="F662" i="1"/>
  <c r="G662" i="1"/>
  <c r="H662" i="1"/>
  <c r="I662" i="1"/>
  <c r="J662" i="1"/>
  <c r="J663" i="1" s="1"/>
  <c r="K662" i="1"/>
  <c r="L662" i="1"/>
  <c r="L663" i="1" s="1"/>
  <c r="M662" i="1"/>
  <c r="N662" i="1"/>
  <c r="O662" i="1"/>
  <c r="P662" i="1"/>
  <c r="Q662" i="1"/>
  <c r="R662" i="1"/>
  <c r="S662" i="1"/>
  <c r="T662" i="1"/>
  <c r="U662" i="1"/>
  <c r="C662" i="1"/>
  <c r="O676" i="1"/>
  <c r="D644" i="1"/>
  <c r="D645" i="1" s="1"/>
  <c r="E644" i="1"/>
  <c r="E645" i="1" s="1"/>
  <c r="F644" i="1"/>
  <c r="F645" i="1" s="1"/>
  <c r="G644" i="1"/>
  <c r="G645" i="1" s="1"/>
  <c r="H644" i="1"/>
  <c r="H645" i="1" s="1"/>
  <c r="I644" i="1"/>
  <c r="I645" i="1" s="1"/>
  <c r="J644" i="1"/>
  <c r="J645" i="1" s="1"/>
  <c r="K644" i="1"/>
  <c r="K645" i="1" s="1"/>
  <c r="M644" i="1"/>
  <c r="M645" i="1" s="1"/>
  <c r="N644" i="1"/>
  <c r="N645" i="1" s="1"/>
  <c r="O644" i="1"/>
  <c r="O645" i="1" s="1"/>
  <c r="P644" i="1"/>
  <c r="P645" i="1" s="1"/>
  <c r="Q644" i="1"/>
  <c r="Q645" i="1" s="1"/>
  <c r="R644" i="1"/>
  <c r="R645" i="1" s="1"/>
  <c r="S644" i="1"/>
  <c r="S645" i="1" s="1"/>
  <c r="T644" i="1"/>
  <c r="T645" i="1" s="1"/>
  <c r="U644" i="1"/>
  <c r="U645" i="1" s="1"/>
  <c r="C644" i="1"/>
  <c r="C645" i="1" s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C626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C611" i="1"/>
  <c r="D596" i="1"/>
  <c r="E596" i="1"/>
  <c r="F596" i="1"/>
  <c r="G596" i="1"/>
  <c r="H596" i="1"/>
  <c r="J596" i="1"/>
  <c r="K596" i="1"/>
  <c r="M596" i="1"/>
  <c r="N596" i="1"/>
  <c r="O596" i="1"/>
  <c r="P596" i="1"/>
  <c r="Q596" i="1"/>
  <c r="R596" i="1"/>
  <c r="S596" i="1"/>
  <c r="T596" i="1"/>
  <c r="U596" i="1"/>
  <c r="C596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C581" i="1"/>
  <c r="D566" i="1"/>
  <c r="E566" i="1"/>
  <c r="F566" i="1"/>
  <c r="G566" i="1"/>
  <c r="H566" i="1"/>
  <c r="I566" i="1"/>
  <c r="J566" i="1"/>
  <c r="K566" i="1"/>
  <c r="M566" i="1"/>
  <c r="N566" i="1"/>
  <c r="O566" i="1"/>
  <c r="P566" i="1"/>
  <c r="Q566" i="1"/>
  <c r="R566" i="1"/>
  <c r="S566" i="1"/>
  <c r="T566" i="1"/>
  <c r="U566" i="1"/>
  <c r="C566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C551" i="1"/>
  <c r="D536" i="1"/>
  <c r="E536" i="1"/>
  <c r="F536" i="1"/>
  <c r="G536" i="1"/>
  <c r="H536" i="1"/>
  <c r="J536" i="1"/>
  <c r="K536" i="1"/>
  <c r="M536" i="1"/>
  <c r="N536" i="1"/>
  <c r="O536" i="1"/>
  <c r="P536" i="1"/>
  <c r="Q536" i="1"/>
  <c r="R536" i="1"/>
  <c r="S536" i="1"/>
  <c r="T536" i="1"/>
  <c r="U536" i="1"/>
  <c r="C536" i="1"/>
  <c r="D449" i="1"/>
  <c r="E449" i="1"/>
  <c r="F449" i="1"/>
  <c r="G449" i="1"/>
  <c r="H449" i="1"/>
  <c r="I449" i="1"/>
  <c r="J449" i="1"/>
  <c r="K449" i="1"/>
  <c r="M449" i="1"/>
  <c r="N449" i="1"/>
  <c r="O449" i="1"/>
  <c r="P449" i="1"/>
  <c r="Q449" i="1"/>
  <c r="R449" i="1"/>
  <c r="S449" i="1"/>
  <c r="T449" i="1"/>
  <c r="U449" i="1"/>
  <c r="C449" i="1"/>
  <c r="D521" i="1"/>
  <c r="E521" i="1"/>
  <c r="F521" i="1"/>
  <c r="G521" i="1"/>
  <c r="H521" i="1"/>
  <c r="I521" i="1"/>
  <c r="J521" i="1"/>
  <c r="K521" i="1"/>
  <c r="M521" i="1"/>
  <c r="N521" i="1"/>
  <c r="O521" i="1"/>
  <c r="P521" i="1"/>
  <c r="Q521" i="1"/>
  <c r="R521" i="1"/>
  <c r="S521" i="1"/>
  <c r="T521" i="1"/>
  <c r="U521" i="1"/>
  <c r="C521" i="1"/>
  <c r="D506" i="1"/>
  <c r="E506" i="1"/>
  <c r="F506" i="1"/>
  <c r="G506" i="1"/>
  <c r="H506" i="1"/>
  <c r="I506" i="1"/>
  <c r="J506" i="1"/>
  <c r="K506" i="1"/>
  <c r="M506" i="1"/>
  <c r="N506" i="1"/>
  <c r="O506" i="1"/>
  <c r="P506" i="1"/>
  <c r="Q506" i="1"/>
  <c r="R506" i="1"/>
  <c r="S506" i="1"/>
  <c r="T506" i="1"/>
  <c r="U506" i="1"/>
  <c r="C506" i="1"/>
  <c r="D491" i="1"/>
  <c r="E491" i="1"/>
  <c r="F491" i="1"/>
  <c r="G491" i="1"/>
  <c r="H491" i="1"/>
  <c r="I491" i="1"/>
  <c r="J491" i="1"/>
  <c r="K491" i="1"/>
  <c r="M491" i="1"/>
  <c r="N491" i="1"/>
  <c r="O491" i="1"/>
  <c r="P491" i="1"/>
  <c r="Q491" i="1"/>
  <c r="R491" i="1"/>
  <c r="S491" i="1"/>
  <c r="T491" i="1"/>
  <c r="U491" i="1"/>
  <c r="AA491" i="1"/>
  <c r="AB491" i="1"/>
  <c r="AC491" i="1"/>
  <c r="AD491" i="1"/>
  <c r="AE491" i="1"/>
  <c r="AF491" i="1"/>
  <c r="AG491" i="1"/>
  <c r="C491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C465" i="1"/>
  <c r="D420" i="1"/>
  <c r="E420" i="1"/>
  <c r="F420" i="1"/>
  <c r="G420" i="1"/>
  <c r="H420" i="1"/>
  <c r="I420" i="1"/>
  <c r="J420" i="1"/>
  <c r="K420" i="1"/>
  <c r="M420" i="1"/>
  <c r="N420" i="1"/>
  <c r="O420" i="1"/>
  <c r="P420" i="1"/>
  <c r="Q420" i="1"/>
  <c r="R420" i="1"/>
  <c r="S420" i="1"/>
  <c r="T420" i="1"/>
  <c r="U420" i="1"/>
  <c r="C420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C405" i="1"/>
  <c r="AA405" i="1"/>
  <c r="AA421" i="1" s="1"/>
  <c r="AB405" i="1"/>
  <c r="AB421" i="1" s="1"/>
  <c r="AC405" i="1"/>
  <c r="AD405" i="1"/>
  <c r="AD421" i="1" s="1"/>
  <c r="AE405" i="1"/>
  <c r="AE421" i="1" s="1"/>
  <c r="AF405" i="1"/>
  <c r="AF421" i="1" s="1"/>
  <c r="AG405" i="1"/>
  <c r="AG421" i="1" s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U375" i="1"/>
  <c r="T375" i="1"/>
  <c r="S375" i="1"/>
  <c r="R375" i="1"/>
  <c r="Q375" i="1"/>
  <c r="P375" i="1"/>
  <c r="O375" i="1"/>
  <c r="N375" i="1"/>
  <c r="M375" i="1"/>
  <c r="K375" i="1"/>
  <c r="J375" i="1"/>
  <c r="I375" i="1"/>
  <c r="H375" i="1"/>
  <c r="G375" i="1"/>
  <c r="F375" i="1"/>
  <c r="E375" i="1"/>
  <c r="D375" i="1"/>
  <c r="C375" i="1"/>
  <c r="U357" i="1"/>
  <c r="T357" i="1"/>
  <c r="S357" i="1"/>
  <c r="R357" i="1"/>
  <c r="Q357" i="1"/>
  <c r="P357" i="1"/>
  <c r="O357" i="1"/>
  <c r="N357" i="1"/>
  <c r="M357" i="1"/>
  <c r="K357" i="1"/>
  <c r="J357" i="1"/>
  <c r="J358" i="1" s="1"/>
  <c r="I357" i="1"/>
  <c r="H357" i="1"/>
  <c r="G357" i="1"/>
  <c r="F357" i="1"/>
  <c r="E357" i="1"/>
  <c r="D357" i="1"/>
  <c r="C357" i="1"/>
  <c r="U339" i="1"/>
  <c r="T339" i="1"/>
  <c r="S339" i="1"/>
  <c r="R339" i="1"/>
  <c r="Q339" i="1"/>
  <c r="P339" i="1"/>
  <c r="O339" i="1"/>
  <c r="N339" i="1"/>
  <c r="M339" i="1"/>
  <c r="K339" i="1"/>
  <c r="J339" i="1"/>
  <c r="H339" i="1"/>
  <c r="G339" i="1"/>
  <c r="F339" i="1"/>
  <c r="E339" i="1"/>
  <c r="D339" i="1"/>
  <c r="C339" i="1"/>
  <c r="U324" i="1"/>
  <c r="T324" i="1"/>
  <c r="S324" i="1"/>
  <c r="R324" i="1"/>
  <c r="Q324" i="1"/>
  <c r="P324" i="1"/>
  <c r="O324" i="1"/>
  <c r="N324" i="1"/>
  <c r="M324" i="1"/>
  <c r="K324" i="1"/>
  <c r="J324" i="1"/>
  <c r="I324" i="1"/>
  <c r="H324" i="1"/>
  <c r="G324" i="1"/>
  <c r="F324" i="1"/>
  <c r="E324" i="1"/>
  <c r="D324" i="1"/>
  <c r="C324" i="1"/>
  <c r="AG309" i="1"/>
  <c r="AF309" i="1"/>
  <c r="AE309" i="1"/>
  <c r="AD309" i="1"/>
  <c r="AC309" i="1"/>
  <c r="AB309" i="1"/>
  <c r="AA309" i="1"/>
  <c r="U309" i="1"/>
  <c r="T309" i="1"/>
  <c r="S309" i="1"/>
  <c r="R309" i="1"/>
  <c r="Q309" i="1"/>
  <c r="P309" i="1"/>
  <c r="O309" i="1"/>
  <c r="N309" i="1"/>
  <c r="M309" i="1"/>
  <c r="K309" i="1"/>
  <c r="J309" i="1"/>
  <c r="I309" i="1"/>
  <c r="H309" i="1"/>
  <c r="G309" i="1"/>
  <c r="F309" i="1"/>
  <c r="E309" i="1"/>
  <c r="D309" i="1"/>
  <c r="C309" i="1"/>
  <c r="D294" i="1"/>
  <c r="E294" i="1"/>
  <c r="F294" i="1"/>
  <c r="G294" i="1"/>
  <c r="H294" i="1"/>
  <c r="I294" i="1"/>
  <c r="J294" i="1"/>
  <c r="K294" i="1"/>
  <c r="M294" i="1"/>
  <c r="N294" i="1"/>
  <c r="O294" i="1"/>
  <c r="P294" i="1"/>
  <c r="R294" i="1"/>
  <c r="S294" i="1"/>
  <c r="T294" i="1"/>
  <c r="U294" i="1"/>
  <c r="AA294" i="1"/>
  <c r="AB294" i="1"/>
  <c r="AC294" i="1"/>
  <c r="AD294" i="1"/>
  <c r="AE294" i="1"/>
  <c r="AF294" i="1"/>
  <c r="AG294" i="1"/>
  <c r="C294" i="1"/>
  <c r="D267" i="1"/>
  <c r="E267" i="1"/>
  <c r="F267" i="1"/>
  <c r="G267" i="1"/>
  <c r="H267" i="1"/>
  <c r="I267" i="1"/>
  <c r="J267" i="1"/>
  <c r="K267" i="1"/>
  <c r="M267" i="1"/>
  <c r="N267" i="1"/>
  <c r="O267" i="1"/>
  <c r="P267" i="1"/>
  <c r="Q267" i="1"/>
  <c r="R267" i="1"/>
  <c r="S267" i="1"/>
  <c r="T267" i="1"/>
  <c r="U267" i="1"/>
  <c r="AA267" i="1"/>
  <c r="AB267" i="1"/>
  <c r="AC267" i="1"/>
  <c r="AD267" i="1"/>
  <c r="AE267" i="1"/>
  <c r="AF267" i="1"/>
  <c r="AG267" i="1"/>
  <c r="C267" i="1"/>
  <c r="D241" i="1"/>
  <c r="E241" i="1"/>
  <c r="F241" i="1"/>
  <c r="G241" i="1"/>
  <c r="H241" i="1"/>
  <c r="I241" i="1"/>
  <c r="J241" i="1"/>
  <c r="K241" i="1"/>
  <c r="M241" i="1"/>
  <c r="N241" i="1"/>
  <c r="O241" i="1"/>
  <c r="P241" i="1"/>
  <c r="Q241" i="1"/>
  <c r="R241" i="1"/>
  <c r="S241" i="1"/>
  <c r="T241" i="1"/>
  <c r="U241" i="1"/>
  <c r="AA241" i="1"/>
  <c r="AB241" i="1"/>
  <c r="AC241" i="1"/>
  <c r="AD241" i="1"/>
  <c r="AE241" i="1"/>
  <c r="AF241" i="1"/>
  <c r="AG241" i="1"/>
  <c r="C241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S206" i="1"/>
  <c r="T206" i="1"/>
  <c r="C206" i="1"/>
  <c r="C223" i="1" s="1"/>
  <c r="D191" i="1"/>
  <c r="F191" i="1"/>
  <c r="G191" i="1"/>
  <c r="H191" i="1"/>
  <c r="I191" i="1"/>
  <c r="J191" i="1"/>
  <c r="K191" i="1"/>
  <c r="L191" i="1"/>
  <c r="M191" i="1"/>
  <c r="N191" i="1"/>
  <c r="O191" i="1"/>
  <c r="P191" i="1"/>
  <c r="R191" i="1"/>
  <c r="S191" i="1"/>
  <c r="T191" i="1"/>
  <c r="U191" i="1"/>
  <c r="C191" i="1"/>
  <c r="D176" i="1"/>
  <c r="E176" i="1"/>
  <c r="G176" i="1"/>
  <c r="I176" i="1"/>
  <c r="J176" i="1"/>
  <c r="K176" i="1"/>
  <c r="M176" i="1"/>
  <c r="N176" i="1"/>
  <c r="O176" i="1"/>
  <c r="P176" i="1"/>
  <c r="R176" i="1"/>
  <c r="S176" i="1"/>
  <c r="T176" i="1"/>
  <c r="U176" i="1"/>
  <c r="C176" i="1"/>
  <c r="D161" i="1"/>
  <c r="E161" i="1"/>
  <c r="F161" i="1"/>
  <c r="G161" i="1"/>
  <c r="H161" i="1"/>
  <c r="I161" i="1"/>
  <c r="J161" i="1"/>
  <c r="K161" i="1"/>
  <c r="M161" i="1"/>
  <c r="N161" i="1"/>
  <c r="O161" i="1"/>
  <c r="P161" i="1"/>
  <c r="Q161" i="1"/>
  <c r="R161" i="1"/>
  <c r="S161" i="1"/>
  <c r="T161" i="1"/>
  <c r="U161" i="1"/>
  <c r="C161" i="1"/>
  <c r="D146" i="1"/>
  <c r="E146" i="1"/>
  <c r="F146" i="1"/>
  <c r="G146" i="1"/>
  <c r="H146" i="1"/>
  <c r="I146" i="1"/>
  <c r="J146" i="1"/>
  <c r="K146" i="1"/>
  <c r="M146" i="1"/>
  <c r="N146" i="1"/>
  <c r="O146" i="1"/>
  <c r="P146" i="1"/>
  <c r="R146" i="1"/>
  <c r="S146" i="1"/>
  <c r="T146" i="1"/>
  <c r="C146" i="1"/>
  <c r="D131" i="1"/>
  <c r="F131" i="1"/>
  <c r="G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C131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R116" i="1"/>
  <c r="S116" i="1"/>
  <c r="T116" i="1"/>
  <c r="C116" i="1"/>
  <c r="D101" i="1"/>
  <c r="F101" i="1"/>
  <c r="G101" i="1"/>
  <c r="H101" i="1"/>
  <c r="I101" i="1"/>
  <c r="J101" i="1"/>
  <c r="K101" i="1"/>
  <c r="L101" i="1"/>
  <c r="M101" i="1"/>
  <c r="N101" i="1"/>
  <c r="O101" i="1"/>
  <c r="P101" i="1"/>
  <c r="R101" i="1"/>
  <c r="S101" i="1"/>
  <c r="T101" i="1"/>
  <c r="U101" i="1"/>
  <c r="C101" i="1"/>
  <c r="D86" i="1"/>
  <c r="E86" i="1"/>
  <c r="F86" i="1"/>
  <c r="G86" i="1"/>
  <c r="I86" i="1"/>
  <c r="J86" i="1"/>
  <c r="K86" i="1"/>
  <c r="M86" i="1"/>
  <c r="N86" i="1"/>
  <c r="O86" i="1"/>
  <c r="P86" i="1"/>
  <c r="Q86" i="1"/>
  <c r="R86" i="1"/>
  <c r="S86" i="1"/>
  <c r="T86" i="1"/>
  <c r="U86" i="1"/>
  <c r="AA86" i="1"/>
  <c r="AB86" i="1"/>
  <c r="AC86" i="1"/>
  <c r="AD86" i="1"/>
  <c r="AE86" i="1"/>
  <c r="AF86" i="1"/>
  <c r="AG86" i="1"/>
  <c r="C86" i="1"/>
  <c r="D71" i="1"/>
  <c r="F71" i="1"/>
  <c r="G71" i="1"/>
  <c r="I71" i="1"/>
  <c r="J71" i="1"/>
  <c r="K71" i="1"/>
  <c r="M71" i="1"/>
  <c r="N71" i="1"/>
  <c r="O71" i="1"/>
  <c r="P71" i="1"/>
  <c r="Q71" i="1"/>
  <c r="R71" i="1"/>
  <c r="S71" i="1"/>
  <c r="T71" i="1"/>
  <c r="U71" i="1"/>
  <c r="C71" i="1"/>
  <c r="D55" i="1"/>
  <c r="E55" i="1"/>
  <c r="G55" i="1"/>
  <c r="I55" i="1"/>
  <c r="J55" i="1"/>
  <c r="K55" i="1"/>
  <c r="M55" i="1"/>
  <c r="N55" i="1"/>
  <c r="O55" i="1"/>
  <c r="P55" i="1"/>
  <c r="Q55" i="1"/>
  <c r="R55" i="1"/>
  <c r="S55" i="1"/>
  <c r="T55" i="1"/>
  <c r="U55" i="1"/>
  <c r="C55" i="1"/>
  <c r="C40" i="1"/>
  <c r="D40" i="1"/>
  <c r="E40" i="1"/>
  <c r="V12" i="1"/>
  <c r="V13" i="1"/>
  <c r="V14" i="1"/>
  <c r="V15" i="1"/>
  <c r="V16" i="1"/>
  <c r="V17" i="1"/>
  <c r="V18" i="1"/>
  <c r="V19" i="1"/>
  <c r="V20" i="1"/>
  <c r="V21" i="1"/>
  <c r="V22" i="1"/>
  <c r="V23" i="1"/>
  <c r="V11" i="1"/>
  <c r="D25" i="1"/>
  <c r="E25" i="1"/>
  <c r="F25" i="1"/>
  <c r="G25" i="1"/>
  <c r="I25" i="1"/>
  <c r="J25" i="1"/>
  <c r="K25" i="1"/>
  <c r="M25" i="1"/>
  <c r="N25" i="1"/>
  <c r="O25" i="1"/>
  <c r="P25" i="1"/>
  <c r="Q25" i="1"/>
  <c r="R25" i="1"/>
  <c r="S25" i="1"/>
  <c r="T25" i="1"/>
  <c r="U25" i="1"/>
  <c r="C25" i="1"/>
  <c r="G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F40" i="1"/>
  <c r="C666" i="1"/>
  <c r="D666" i="1"/>
  <c r="E666" i="1"/>
  <c r="F666" i="1"/>
  <c r="G666" i="1"/>
  <c r="I666" i="1"/>
  <c r="J666" i="1"/>
  <c r="K666" i="1"/>
  <c r="M666" i="1"/>
  <c r="N666" i="1"/>
  <c r="O666" i="1"/>
  <c r="P666" i="1"/>
  <c r="R666" i="1"/>
  <c r="S666" i="1"/>
  <c r="T666" i="1"/>
  <c r="C667" i="1"/>
  <c r="D667" i="1"/>
  <c r="F667" i="1"/>
  <c r="G667" i="1"/>
  <c r="I667" i="1"/>
  <c r="J667" i="1"/>
  <c r="K667" i="1"/>
  <c r="M667" i="1"/>
  <c r="N667" i="1"/>
  <c r="O667" i="1"/>
  <c r="P667" i="1"/>
  <c r="R667" i="1"/>
  <c r="S667" i="1"/>
  <c r="T667" i="1"/>
  <c r="U667" i="1"/>
  <c r="C668" i="1"/>
  <c r="D668" i="1"/>
  <c r="E668" i="1"/>
  <c r="F668" i="1"/>
  <c r="G668" i="1"/>
  <c r="H668" i="1"/>
  <c r="I668" i="1"/>
  <c r="J668" i="1"/>
  <c r="K668" i="1"/>
  <c r="M668" i="1"/>
  <c r="N668" i="1"/>
  <c r="O668" i="1"/>
  <c r="P668" i="1"/>
  <c r="R668" i="1"/>
  <c r="S668" i="1"/>
  <c r="T668" i="1"/>
  <c r="U668" i="1"/>
  <c r="C669" i="1"/>
  <c r="D669" i="1"/>
  <c r="E669" i="1"/>
  <c r="F669" i="1"/>
  <c r="G669" i="1"/>
  <c r="H669" i="1"/>
  <c r="I669" i="1"/>
  <c r="J669" i="1"/>
  <c r="K669" i="1"/>
  <c r="M669" i="1"/>
  <c r="N669" i="1"/>
  <c r="O669" i="1"/>
  <c r="P669" i="1"/>
  <c r="S669" i="1"/>
  <c r="T669" i="1"/>
  <c r="C670" i="1"/>
  <c r="D670" i="1"/>
  <c r="E670" i="1"/>
  <c r="F670" i="1"/>
  <c r="G670" i="1"/>
  <c r="J670" i="1"/>
  <c r="K670" i="1"/>
  <c r="M670" i="1"/>
  <c r="N670" i="1"/>
  <c r="O670" i="1"/>
  <c r="P670" i="1"/>
  <c r="Q670" i="1"/>
  <c r="R670" i="1"/>
  <c r="S670" i="1"/>
  <c r="T670" i="1"/>
  <c r="C671" i="1"/>
  <c r="D671" i="1"/>
  <c r="E671" i="1"/>
  <c r="G671" i="1"/>
  <c r="J671" i="1"/>
  <c r="K671" i="1"/>
  <c r="M671" i="1"/>
  <c r="N671" i="1"/>
  <c r="O671" i="1"/>
  <c r="P671" i="1"/>
  <c r="Q671" i="1"/>
  <c r="R671" i="1"/>
  <c r="S671" i="1"/>
  <c r="T671" i="1"/>
  <c r="C672" i="1"/>
  <c r="D672" i="1"/>
  <c r="E672" i="1"/>
  <c r="G672" i="1"/>
  <c r="J672" i="1"/>
  <c r="K672" i="1"/>
  <c r="M672" i="1"/>
  <c r="N672" i="1"/>
  <c r="O672" i="1"/>
  <c r="P672" i="1"/>
  <c r="Q672" i="1"/>
  <c r="R672" i="1"/>
  <c r="S672" i="1"/>
  <c r="T672" i="1"/>
  <c r="U672" i="1"/>
  <c r="C673" i="1"/>
  <c r="D673" i="1"/>
  <c r="E673" i="1"/>
  <c r="F673" i="1"/>
  <c r="G673" i="1"/>
  <c r="I673" i="1"/>
  <c r="J673" i="1"/>
  <c r="K673" i="1"/>
  <c r="M673" i="1"/>
  <c r="N673" i="1"/>
  <c r="O673" i="1"/>
  <c r="P673" i="1"/>
  <c r="Q673" i="1"/>
  <c r="R673" i="1"/>
  <c r="S673" i="1"/>
  <c r="T673" i="1"/>
  <c r="U673" i="1"/>
  <c r="C674" i="1"/>
  <c r="D674" i="1"/>
  <c r="E674" i="1"/>
  <c r="G674" i="1"/>
  <c r="I674" i="1"/>
  <c r="J674" i="1"/>
  <c r="K674" i="1"/>
  <c r="M674" i="1"/>
  <c r="N674" i="1"/>
  <c r="O674" i="1"/>
  <c r="P674" i="1"/>
  <c r="R674" i="1"/>
  <c r="S674" i="1"/>
  <c r="T674" i="1"/>
  <c r="U674" i="1"/>
  <c r="C677" i="1"/>
  <c r="D677" i="1"/>
  <c r="E677" i="1"/>
  <c r="F677" i="1"/>
  <c r="G677" i="1"/>
  <c r="H677" i="1"/>
  <c r="I677" i="1"/>
  <c r="J677" i="1"/>
  <c r="K677" i="1"/>
  <c r="M677" i="1"/>
  <c r="N677" i="1"/>
  <c r="O677" i="1"/>
  <c r="P677" i="1"/>
  <c r="R677" i="1"/>
  <c r="S677" i="1"/>
  <c r="T677" i="1"/>
  <c r="U677" i="1"/>
  <c r="O665" i="1"/>
  <c r="Y660" i="1"/>
  <c r="X660" i="1"/>
  <c r="W660" i="1"/>
  <c r="V660" i="1"/>
  <c r="Y659" i="1"/>
  <c r="X659" i="1"/>
  <c r="W659" i="1"/>
  <c r="V659" i="1"/>
  <c r="Y658" i="1"/>
  <c r="X658" i="1"/>
  <c r="W658" i="1"/>
  <c r="V658" i="1"/>
  <c r="Y642" i="1"/>
  <c r="X642" i="1"/>
  <c r="W642" i="1"/>
  <c r="V642" i="1"/>
  <c r="Y641" i="1"/>
  <c r="X641" i="1"/>
  <c r="W641" i="1"/>
  <c r="V641" i="1"/>
  <c r="Y640" i="1"/>
  <c r="X640" i="1"/>
  <c r="W640" i="1"/>
  <c r="V640" i="1"/>
  <c r="L594" i="1"/>
  <c r="L593" i="1"/>
  <c r="L592" i="1"/>
  <c r="Y624" i="1"/>
  <c r="X624" i="1"/>
  <c r="W624" i="1"/>
  <c r="V624" i="1"/>
  <c r="Y623" i="1"/>
  <c r="X623" i="1"/>
  <c r="W623" i="1"/>
  <c r="V623" i="1"/>
  <c r="Y622" i="1"/>
  <c r="X622" i="1"/>
  <c r="W622" i="1"/>
  <c r="V622" i="1"/>
  <c r="Y609" i="1"/>
  <c r="X609" i="1"/>
  <c r="W609" i="1"/>
  <c r="V609" i="1"/>
  <c r="Y608" i="1"/>
  <c r="X608" i="1"/>
  <c r="W608" i="1"/>
  <c r="V608" i="1"/>
  <c r="Y607" i="1"/>
  <c r="X607" i="1"/>
  <c r="W607" i="1"/>
  <c r="V607" i="1"/>
  <c r="Y594" i="1"/>
  <c r="X594" i="1"/>
  <c r="W594" i="1"/>
  <c r="V594" i="1"/>
  <c r="Y593" i="1"/>
  <c r="X593" i="1"/>
  <c r="W593" i="1"/>
  <c r="V593" i="1"/>
  <c r="Y592" i="1"/>
  <c r="X592" i="1"/>
  <c r="W592" i="1"/>
  <c r="V592" i="1"/>
  <c r="Y579" i="1"/>
  <c r="X579" i="1"/>
  <c r="W579" i="1"/>
  <c r="V579" i="1"/>
  <c r="Y578" i="1"/>
  <c r="X578" i="1"/>
  <c r="W578" i="1"/>
  <c r="V578" i="1"/>
  <c r="Y577" i="1"/>
  <c r="X577" i="1"/>
  <c r="W577" i="1"/>
  <c r="V577" i="1"/>
  <c r="Y564" i="1"/>
  <c r="X564" i="1"/>
  <c r="W564" i="1"/>
  <c r="V564" i="1"/>
  <c r="Y563" i="1"/>
  <c r="X563" i="1"/>
  <c r="W563" i="1"/>
  <c r="V563" i="1"/>
  <c r="Y562" i="1"/>
  <c r="X562" i="1"/>
  <c r="W562" i="1"/>
  <c r="V562" i="1"/>
  <c r="Y549" i="1"/>
  <c r="X549" i="1"/>
  <c r="W549" i="1"/>
  <c r="V549" i="1"/>
  <c r="Y548" i="1"/>
  <c r="X548" i="1"/>
  <c r="W548" i="1"/>
  <c r="V548" i="1"/>
  <c r="Y547" i="1"/>
  <c r="X547" i="1"/>
  <c r="W547" i="1"/>
  <c r="V547" i="1"/>
  <c r="Y534" i="1"/>
  <c r="X534" i="1"/>
  <c r="W534" i="1"/>
  <c r="V534" i="1"/>
  <c r="Y533" i="1"/>
  <c r="X533" i="1"/>
  <c r="W533" i="1"/>
  <c r="V533" i="1"/>
  <c r="Y532" i="1"/>
  <c r="X532" i="1"/>
  <c r="W532" i="1"/>
  <c r="V532" i="1"/>
  <c r="Y447" i="1"/>
  <c r="X447" i="1"/>
  <c r="W447" i="1"/>
  <c r="V447" i="1"/>
  <c r="Y446" i="1"/>
  <c r="X446" i="1"/>
  <c r="W446" i="1"/>
  <c r="V446" i="1"/>
  <c r="Y445" i="1"/>
  <c r="X445" i="1"/>
  <c r="W445" i="1"/>
  <c r="V445" i="1"/>
  <c r="Y519" i="1"/>
  <c r="X519" i="1"/>
  <c r="W519" i="1"/>
  <c r="V519" i="1"/>
  <c r="Y518" i="1"/>
  <c r="X518" i="1"/>
  <c r="W518" i="1"/>
  <c r="V518" i="1"/>
  <c r="Y517" i="1"/>
  <c r="X517" i="1"/>
  <c r="W517" i="1"/>
  <c r="V517" i="1"/>
  <c r="Y504" i="1"/>
  <c r="X504" i="1"/>
  <c r="W504" i="1"/>
  <c r="V504" i="1"/>
  <c r="Y503" i="1"/>
  <c r="X503" i="1"/>
  <c r="W503" i="1"/>
  <c r="V503" i="1"/>
  <c r="Y502" i="1"/>
  <c r="X502" i="1"/>
  <c r="W502" i="1"/>
  <c r="V502" i="1"/>
  <c r="Y489" i="1"/>
  <c r="X489" i="1"/>
  <c r="W489" i="1"/>
  <c r="V489" i="1"/>
  <c r="Y488" i="1"/>
  <c r="X488" i="1"/>
  <c r="W488" i="1"/>
  <c r="V488" i="1"/>
  <c r="Y487" i="1"/>
  <c r="X487" i="1"/>
  <c r="W487" i="1"/>
  <c r="V487" i="1"/>
  <c r="Y463" i="1"/>
  <c r="X463" i="1"/>
  <c r="W463" i="1"/>
  <c r="V463" i="1"/>
  <c r="Y462" i="1"/>
  <c r="X462" i="1"/>
  <c r="W462" i="1"/>
  <c r="V462" i="1"/>
  <c r="Y461" i="1"/>
  <c r="X461" i="1"/>
  <c r="W461" i="1"/>
  <c r="V461" i="1"/>
  <c r="Y418" i="1"/>
  <c r="X418" i="1"/>
  <c r="W418" i="1"/>
  <c r="V418" i="1"/>
  <c r="Y417" i="1"/>
  <c r="X417" i="1"/>
  <c r="W417" i="1"/>
  <c r="V417" i="1"/>
  <c r="Y416" i="1"/>
  <c r="X416" i="1"/>
  <c r="W416" i="1"/>
  <c r="V416" i="1"/>
  <c r="Y403" i="1"/>
  <c r="X403" i="1"/>
  <c r="W403" i="1"/>
  <c r="V403" i="1"/>
  <c r="Y402" i="1"/>
  <c r="X402" i="1"/>
  <c r="W402" i="1"/>
  <c r="V402" i="1"/>
  <c r="Y401" i="1"/>
  <c r="X401" i="1"/>
  <c r="W401" i="1"/>
  <c r="V401" i="1"/>
  <c r="Y388" i="1"/>
  <c r="X388" i="1"/>
  <c r="W388" i="1"/>
  <c r="V388" i="1"/>
  <c r="Y387" i="1"/>
  <c r="X387" i="1"/>
  <c r="W387" i="1"/>
  <c r="V387" i="1"/>
  <c r="Y386" i="1"/>
  <c r="X386" i="1"/>
  <c r="W386" i="1"/>
  <c r="V386" i="1"/>
  <c r="L373" i="1"/>
  <c r="L372" i="1"/>
  <c r="L371" i="1"/>
  <c r="Y373" i="1"/>
  <c r="X373" i="1"/>
  <c r="W373" i="1"/>
  <c r="V373" i="1"/>
  <c r="Y372" i="1"/>
  <c r="X372" i="1"/>
  <c r="W372" i="1"/>
  <c r="V372" i="1"/>
  <c r="Y371" i="1"/>
  <c r="X371" i="1"/>
  <c r="W371" i="1"/>
  <c r="V371" i="1"/>
  <c r="Y355" i="1"/>
  <c r="X355" i="1"/>
  <c r="W355" i="1"/>
  <c r="V355" i="1"/>
  <c r="Y354" i="1"/>
  <c r="X354" i="1"/>
  <c r="W354" i="1"/>
  <c r="V354" i="1"/>
  <c r="Y353" i="1"/>
  <c r="X353" i="1"/>
  <c r="W353" i="1"/>
  <c r="V353" i="1"/>
  <c r="Y337" i="1"/>
  <c r="X337" i="1"/>
  <c r="W337" i="1"/>
  <c r="V337" i="1"/>
  <c r="Y336" i="1"/>
  <c r="X336" i="1"/>
  <c r="W336" i="1"/>
  <c r="V336" i="1"/>
  <c r="Y335" i="1"/>
  <c r="X335" i="1"/>
  <c r="W335" i="1"/>
  <c r="V335" i="1"/>
  <c r="Y322" i="1"/>
  <c r="X322" i="1"/>
  <c r="W322" i="1"/>
  <c r="V322" i="1"/>
  <c r="Y321" i="1"/>
  <c r="X321" i="1"/>
  <c r="W321" i="1"/>
  <c r="V321" i="1"/>
  <c r="Y320" i="1"/>
  <c r="X320" i="1"/>
  <c r="W320" i="1"/>
  <c r="V320" i="1"/>
  <c r="Y307" i="1"/>
  <c r="X307" i="1"/>
  <c r="W307" i="1"/>
  <c r="V307" i="1"/>
  <c r="Y306" i="1"/>
  <c r="X306" i="1"/>
  <c r="W306" i="1"/>
  <c r="V306" i="1"/>
  <c r="Y305" i="1"/>
  <c r="X305" i="1"/>
  <c r="W305" i="1"/>
  <c r="V305" i="1"/>
  <c r="Y292" i="1"/>
  <c r="X292" i="1"/>
  <c r="W292" i="1"/>
  <c r="V292" i="1"/>
  <c r="Y291" i="1"/>
  <c r="X291" i="1"/>
  <c r="W291" i="1"/>
  <c r="V291" i="1"/>
  <c r="Y290" i="1"/>
  <c r="X290" i="1"/>
  <c r="W290" i="1"/>
  <c r="V290" i="1"/>
  <c r="Y265" i="1"/>
  <c r="X265" i="1"/>
  <c r="W265" i="1"/>
  <c r="V265" i="1"/>
  <c r="Y264" i="1"/>
  <c r="X264" i="1"/>
  <c r="W264" i="1"/>
  <c r="V264" i="1"/>
  <c r="Y263" i="1"/>
  <c r="X263" i="1"/>
  <c r="W263" i="1"/>
  <c r="V263" i="1"/>
  <c r="Y204" i="1"/>
  <c r="X204" i="1"/>
  <c r="W204" i="1"/>
  <c r="V204" i="1"/>
  <c r="Y203" i="1"/>
  <c r="X203" i="1"/>
  <c r="W203" i="1"/>
  <c r="V203" i="1"/>
  <c r="Y239" i="1"/>
  <c r="X239" i="1"/>
  <c r="W239" i="1"/>
  <c r="V239" i="1"/>
  <c r="Y238" i="1"/>
  <c r="X238" i="1"/>
  <c r="W238" i="1"/>
  <c r="V238" i="1"/>
  <c r="Y237" i="1"/>
  <c r="X237" i="1"/>
  <c r="W237" i="1"/>
  <c r="V237" i="1"/>
  <c r="Y189" i="1"/>
  <c r="X189" i="1"/>
  <c r="W189" i="1"/>
  <c r="V189" i="1"/>
  <c r="Y188" i="1"/>
  <c r="X188" i="1"/>
  <c r="W188" i="1"/>
  <c r="V188" i="1"/>
  <c r="Y174" i="1"/>
  <c r="X174" i="1"/>
  <c r="W174" i="1"/>
  <c r="V174" i="1"/>
  <c r="Q174" i="1"/>
  <c r="Q677" i="1" s="1"/>
  <c r="Y173" i="1"/>
  <c r="X173" i="1"/>
  <c r="W173" i="1"/>
  <c r="V173" i="1"/>
  <c r="H173" i="1"/>
  <c r="H676" i="1" s="1"/>
  <c r="Y172" i="1"/>
  <c r="W172" i="1"/>
  <c r="V172" i="1"/>
  <c r="H172" i="1"/>
  <c r="X172" i="1"/>
  <c r="Y219" i="1"/>
  <c r="X219" i="1"/>
  <c r="W219" i="1"/>
  <c r="V219" i="1"/>
  <c r="Y220" i="1"/>
  <c r="X220" i="1"/>
  <c r="W220" i="1"/>
  <c r="V220" i="1"/>
  <c r="Y158" i="1"/>
  <c r="X158" i="1"/>
  <c r="X676" i="1" s="1"/>
  <c r="W158" i="1"/>
  <c r="V158" i="1"/>
  <c r="AC55" i="1"/>
  <c r="AE55" i="1"/>
  <c r="AG55" i="1"/>
  <c r="H57" i="1"/>
  <c r="V57" i="1"/>
  <c r="W57" i="1"/>
  <c r="X57" i="1"/>
  <c r="Y57" i="1"/>
  <c r="H58" i="1"/>
  <c r="H666" i="1" s="1"/>
  <c r="L58" i="1"/>
  <c r="V58" i="1"/>
  <c r="W58" i="1"/>
  <c r="X58" i="1"/>
  <c r="Y58" i="1"/>
  <c r="I589" i="1"/>
  <c r="I672" i="1" s="1"/>
  <c r="H48" i="1"/>
  <c r="L591" i="1"/>
  <c r="L588" i="1"/>
  <c r="L590" i="1"/>
  <c r="I528" i="1"/>
  <c r="V102" i="1"/>
  <c r="V242" i="1"/>
  <c r="W242" i="1"/>
  <c r="X242" i="1"/>
  <c r="Y242" i="1"/>
  <c r="V243" i="1"/>
  <c r="W243" i="1"/>
  <c r="X243" i="1"/>
  <c r="Y243" i="1"/>
  <c r="V244" i="1"/>
  <c r="W244" i="1"/>
  <c r="X244" i="1"/>
  <c r="Y244" i="1"/>
  <c r="V245" i="1"/>
  <c r="W245" i="1"/>
  <c r="X245" i="1"/>
  <c r="Y245" i="1"/>
  <c r="V246" i="1"/>
  <c r="W246" i="1"/>
  <c r="X246" i="1"/>
  <c r="Y246" i="1"/>
  <c r="V247" i="1"/>
  <c r="W247" i="1"/>
  <c r="X247" i="1"/>
  <c r="Y247" i="1"/>
  <c r="V248" i="1"/>
  <c r="W248" i="1"/>
  <c r="X248" i="1"/>
  <c r="Y248" i="1"/>
  <c r="V249" i="1"/>
  <c r="W249" i="1"/>
  <c r="X249" i="1"/>
  <c r="Y249" i="1"/>
  <c r="V250" i="1"/>
  <c r="W250" i="1"/>
  <c r="X250" i="1"/>
  <c r="Y250" i="1"/>
  <c r="V251" i="1"/>
  <c r="W251" i="1"/>
  <c r="X251" i="1"/>
  <c r="Y251" i="1"/>
  <c r="F168" i="1"/>
  <c r="F176" i="1" s="1"/>
  <c r="I330" i="1"/>
  <c r="Q171" i="1"/>
  <c r="Q674" i="1" s="1"/>
  <c r="V582" i="1"/>
  <c r="W582" i="1"/>
  <c r="X582" i="1"/>
  <c r="Y582" i="1"/>
  <c r="V583" i="1"/>
  <c r="W583" i="1"/>
  <c r="X583" i="1"/>
  <c r="Y583" i="1"/>
  <c r="V584" i="1"/>
  <c r="W584" i="1"/>
  <c r="X584" i="1"/>
  <c r="Y584" i="1"/>
  <c r="V585" i="1"/>
  <c r="W585" i="1"/>
  <c r="X585" i="1"/>
  <c r="Y585" i="1"/>
  <c r="V586" i="1"/>
  <c r="W586" i="1"/>
  <c r="X586" i="1"/>
  <c r="Y586" i="1"/>
  <c r="V587" i="1"/>
  <c r="W587" i="1"/>
  <c r="X587" i="1"/>
  <c r="Y587" i="1"/>
  <c r="V588" i="1"/>
  <c r="W588" i="1"/>
  <c r="X588" i="1"/>
  <c r="Y588" i="1"/>
  <c r="W589" i="1"/>
  <c r="X589" i="1"/>
  <c r="Y589" i="1"/>
  <c r="V590" i="1"/>
  <c r="W590" i="1"/>
  <c r="X590" i="1"/>
  <c r="Y590" i="1"/>
  <c r="V591" i="1"/>
  <c r="W591" i="1"/>
  <c r="X591" i="1"/>
  <c r="Y591" i="1"/>
  <c r="V597" i="1"/>
  <c r="W597" i="1"/>
  <c r="X597" i="1"/>
  <c r="Y597" i="1"/>
  <c r="V598" i="1"/>
  <c r="W598" i="1"/>
  <c r="X598" i="1"/>
  <c r="Y598" i="1"/>
  <c r="V599" i="1"/>
  <c r="W599" i="1"/>
  <c r="X599" i="1"/>
  <c r="Y599" i="1"/>
  <c r="V600" i="1"/>
  <c r="W600" i="1"/>
  <c r="X600" i="1"/>
  <c r="Y600" i="1"/>
  <c r="V601" i="1"/>
  <c r="W601" i="1"/>
  <c r="X601" i="1"/>
  <c r="Y601" i="1"/>
  <c r="V602" i="1"/>
  <c r="W602" i="1"/>
  <c r="X602" i="1"/>
  <c r="Y602" i="1"/>
  <c r="V603" i="1"/>
  <c r="W603" i="1"/>
  <c r="X603" i="1"/>
  <c r="Y603" i="1"/>
  <c r="V604" i="1"/>
  <c r="W604" i="1"/>
  <c r="X604" i="1"/>
  <c r="Y604" i="1"/>
  <c r="V605" i="1"/>
  <c r="W605" i="1"/>
  <c r="X605" i="1"/>
  <c r="Y605" i="1"/>
  <c r="V606" i="1"/>
  <c r="W606" i="1"/>
  <c r="X606" i="1"/>
  <c r="Y606" i="1"/>
  <c r="V612" i="1"/>
  <c r="W612" i="1"/>
  <c r="X612" i="1"/>
  <c r="Y612" i="1"/>
  <c r="V613" i="1"/>
  <c r="W613" i="1"/>
  <c r="X613" i="1"/>
  <c r="Y613" i="1"/>
  <c r="V614" i="1"/>
  <c r="W614" i="1"/>
  <c r="X614" i="1"/>
  <c r="Y614" i="1"/>
  <c r="V615" i="1"/>
  <c r="W615" i="1"/>
  <c r="X615" i="1"/>
  <c r="Y615" i="1"/>
  <c r="V616" i="1"/>
  <c r="W616" i="1"/>
  <c r="X616" i="1"/>
  <c r="Y616" i="1"/>
  <c r="V617" i="1"/>
  <c r="W617" i="1"/>
  <c r="X617" i="1"/>
  <c r="Y617" i="1"/>
  <c r="V618" i="1"/>
  <c r="W618" i="1"/>
  <c r="X618" i="1"/>
  <c r="Y618" i="1"/>
  <c r="W619" i="1"/>
  <c r="X619" i="1"/>
  <c r="Y619" i="1"/>
  <c r="V620" i="1"/>
  <c r="W620" i="1"/>
  <c r="X620" i="1"/>
  <c r="Y620" i="1"/>
  <c r="V621" i="1"/>
  <c r="W621" i="1"/>
  <c r="X621" i="1"/>
  <c r="Y621" i="1"/>
  <c r="X77" i="1"/>
  <c r="H77" i="1"/>
  <c r="U671" i="1"/>
  <c r="Y657" i="1"/>
  <c r="X657" i="1"/>
  <c r="W657" i="1"/>
  <c r="V657" i="1"/>
  <c r="Y656" i="1"/>
  <c r="X656" i="1"/>
  <c r="W656" i="1"/>
  <c r="V656" i="1"/>
  <c r="Y655" i="1"/>
  <c r="X655" i="1"/>
  <c r="W655" i="1"/>
  <c r="V655" i="1"/>
  <c r="Y654" i="1"/>
  <c r="X654" i="1"/>
  <c r="W654" i="1"/>
  <c r="V654" i="1"/>
  <c r="Y653" i="1"/>
  <c r="X653" i="1"/>
  <c r="W653" i="1"/>
  <c r="V653" i="1"/>
  <c r="Y652" i="1"/>
  <c r="X652" i="1"/>
  <c r="W652" i="1"/>
  <c r="V652" i="1"/>
  <c r="Y651" i="1"/>
  <c r="X651" i="1"/>
  <c r="W651" i="1"/>
  <c r="V651" i="1"/>
  <c r="Y650" i="1"/>
  <c r="X650" i="1"/>
  <c r="W650" i="1"/>
  <c r="V650" i="1"/>
  <c r="Y649" i="1"/>
  <c r="X649" i="1"/>
  <c r="W649" i="1"/>
  <c r="V649" i="1"/>
  <c r="Y648" i="1"/>
  <c r="X648" i="1"/>
  <c r="W648" i="1"/>
  <c r="V648" i="1"/>
  <c r="Y639" i="1"/>
  <c r="X639" i="1"/>
  <c r="W639" i="1"/>
  <c r="V639" i="1"/>
  <c r="Y638" i="1"/>
  <c r="X638" i="1"/>
  <c r="W638" i="1"/>
  <c r="V638" i="1"/>
  <c r="Y637" i="1"/>
  <c r="X637" i="1"/>
  <c r="W637" i="1"/>
  <c r="V637" i="1"/>
  <c r="Y636" i="1"/>
  <c r="X636" i="1"/>
  <c r="W636" i="1"/>
  <c r="V636" i="1"/>
  <c r="Y635" i="1"/>
  <c r="X635" i="1"/>
  <c r="W635" i="1"/>
  <c r="V635" i="1"/>
  <c r="Y634" i="1"/>
  <c r="X634" i="1"/>
  <c r="W634" i="1"/>
  <c r="V634" i="1"/>
  <c r="Y633" i="1"/>
  <c r="X633" i="1"/>
  <c r="W633" i="1"/>
  <c r="V633" i="1"/>
  <c r="Y632" i="1"/>
  <c r="X632" i="1"/>
  <c r="W632" i="1"/>
  <c r="V632" i="1"/>
  <c r="Y631" i="1"/>
  <c r="X631" i="1"/>
  <c r="W631" i="1"/>
  <c r="V631" i="1"/>
  <c r="Y630" i="1"/>
  <c r="X630" i="1"/>
  <c r="W630" i="1"/>
  <c r="V630" i="1"/>
  <c r="Y576" i="1"/>
  <c r="X576" i="1"/>
  <c r="W576" i="1"/>
  <c r="V576" i="1"/>
  <c r="Y575" i="1"/>
  <c r="X575" i="1"/>
  <c r="W575" i="1"/>
  <c r="V575" i="1"/>
  <c r="Y574" i="1"/>
  <c r="X574" i="1"/>
  <c r="W574" i="1"/>
  <c r="V574" i="1"/>
  <c r="Y573" i="1"/>
  <c r="X573" i="1"/>
  <c r="W573" i="1"/>
  <c r="V573" i="1"/>
  <c r="Y572" i="1"/>
  <c r="X572" i="1"/>
  <c r="W572" i="1"/>
  <c r="V572" i="1"/>
  <c r="Y571" i="1"/>
  <c r="X571" i="1"/>
  <c r="W571" i="1"/>
  <c r="V571" i="1"/>
  <c r="Y570" i="1"/>
  <c r="X570" i="1"/>
  <c r="W570" i="1"/>
  <c r="V570" i="1"/>
  <c r="Y569" i="1"/>
  <c r="X569" i="1"/>
  <c r="W569" i="1"/>
  <c r="V569" i="1"/>
  <c r="Y568" i="1"/>
  <c r="X568" i="1"/>
  <c r="W568" i="1"/>
  <c r="V568" i="1"/>
  <c r="Y567" i="1"/>
  <c r="X567" i="1"/>
  <c r="W567" i="1"/>
  <c r="V567" i="1"/>
  <c r="Y561" i="1"/>
  <c r="X561" i="1"/>
  <c r="W561" i="1"/>
  <c r="V561" i="1"/>
  <c r="Z561" i="1" s="1"/>
  <c r="Y560" i="1"/>
  <c r="X560" i="1"/>
  <c r="W560" i="1"/>
  <c r="V560" i="1"/>
  <c r="Z560" i="1" s="1"/>
  <c r="Y559" i="1"/>
  <c r="X559" i="1"/>
  <c r="W559" i="1"/>
  <c r="V559" i="1"/>
  <c r="Z559" i="1" s="1"/>
  <c r="Y558" i="1"/>
  <c r="X558" i="1"/>
  <c r="W558" i="1"/>
  <c r="V558" i="1"/>
  <c r="Z558" i="1" s="1"/>
  <c r="Y557" i="1"/>
  <c r="X557" i="1"/>
  <c r="W557" i="1"/>
  <c r="V557" i="1"/>
  <c r="Z557" i="1" s="1"/>
  <c r="Y556" i="1"/>
  <c r="X556" i="1"/>
  <c r="W556" i="1"/>
  <c r="V556" i="1"/>
  <c r="Z556" i="1" s="1"/>
  <c r="Y555" i="1"/>
  <c r="X555" i="1"/>
  <c r="W555" i="1"/>
  <c r="V555" i="1"/>
  <c r="Z555" i="1" s="1"/>
  <c r="Y554" i="1"/>
  <c r="X554" i="1"/>
  <c r="W554" i="1"/>
  <c r="V554" i="1"/>
  <c r="Z554" i="1" s="1"/>
  <c r="Y553" i="1"/>
  <c r="X553" i="1"/>
  <c r="W553" i="1"/>
  <c r="V553" i="1"/>
  <c r="Z553" i="1" s="1"/>
  <c r="Y552" i="1"/>
  <c r="X552" i="1"/>
  <c r="W552" i="1"/>
  <c r="V552" i="1"/>
  <c r="Y546" i="1"/>
  <c r="X546" i="1"/>
  <c r="W546" i="1"/>
  <c r="V546" i="1"/>
  <c r="Y545" i="1"/>
  <c r="X545" i="1"/>
  <c r="W545" i="1"/>
  <c r="V545" i="1"/>
  <c r="Y544" i="1"/>
  <c r="X544" i="1"/>
  <c r="W544" i="1"/>
  <c r="V544" i="1"/>
  <c r="Y543" i="1"/>
  <c r="X543" i="1"/>
  <c r="W543" i="1"/>
  <c r="V543" i="1"/>
  <c r="Y542" i="1"/>
  <c r="X542" i="1"/>
  <c r="W542" i="1"/>
  <c r="V542" i="1"/>
  <c r="Y541" i="1"/>
  <c r="X541" i="1"/>
  <c r="W541" i="1"/>
  <c r="V541" i="1"/>
  <c r="Y540" i="1"/>
  <c r="X540" i="1"/>
  <c r="W540" i="1"/>
  <c r="V540" i="1"/>
  <c r="Y539" i="1"/>
  <c r="X539" i="1"/>
  <c r="W539" i="1"/>
  <c r="V539" i="1"/>
  <c r="Y538" i="1"/>
  <c r="X538" i="1"/>
  <c r="W538" i="1"/>
  <c r="V538" i="1"/>
  <c r="Y537" i="1"/>
  <c r="X537" i="1"/>
  <c r="W537" i="1"/>
  <c r="V537" i="1"/>
  <c r="Y531" i="1"/>
  <c r="X531" i="1"/>
  <c r="W531" i="1"/>
  <c r="V531" i="1"/>
  <c r="Y530" i="1"/>
  <c r="X530" i="1"/>
  <c r="W530" i="1"/>
  <c r="V530" i="1"/>
  <c r="Y529" i="1"/>
  <c r="X529" i="1"/>
  <c r="W529" i="1"/>
  <c r="V529" i="1"/>
  <c r="Y528" i="1"/>
  <c r="X528" i="1"/>
  <c r="W528" i="1"/>
  <c r="Y527" i="1"/>
  <c r="X527" i="1"/>
  <c r="W527" i="1"/>
  <c r="V527" i="1"/>
  <c r="Y526" i="1"/>
  <c r="X526" i="1"/>
  <c r="W526" i="1"/>
  <c r="V526" i="1"/>
  <c r="Y525" i="1"/>
  <c r="X525" i="1"/>
  <c r="W525" i="1"/>
  <c r="V525" i="1"/>
  <c r="Y524" i="1"/>
  <c r="X524" i="1"/>
  <c r="W524" i="1"/>
  <c r="V524" i="1"/>
  <c r="Y523" i="1"/>
  <c r="X523" i="1"/>
  <c r="W523" i="1"/>
  <c r="V523" i="1"/>
  <c r="Y522" i="1"/>
  <c r="X522" i="1"/>
  <c r="W522" i="1"/>
  <c r="V522" i="1"/>
  <c r="Y444" i="1"/>
  <c r="X444" i="1"/>
  <c r="W444" i="1"/>
  <c r="V444" i="1"/>
  <c r="Y443" i="1"/>
  <c r="X443" i="1"/>
  <c r="W443" i="1"/>
  <c r="V443" i="1"/>
  <c r="Y442" i="1"/>
  <c r="X442" i="1"/>
  <c r="W442" i="1"/>
  <c r="V442" i="1"/>
  <c r="Y441" i="1"/>
  <c r="X441" i="1"/>
  <c r="W441" i="1"/>
  <c r="V441" i="1"/>
  <c r="Y440" i="1"/>
  <c r="X440" i="1"/>
  <c r="W440" i="1"/>
  <c r="V440" i="1"/>
  <c r="Y439" i="1"/>
  <c r="X439" i="1"/>
  <c r="W439" i="1"/>
  <c r="V439" i="1"/>
  <c r="Y438" i="1"/>
  <c r="X438" i="1"/>
  <c r="W438" i="1"/>
  <c r="V438" i="1"/>
  <c r="Y437" i="1"/>
  <c r="X437" i="1"/>
  <c r="W437" i="1"/>
  <c r="V437" i="1"/>
  <c r="Y436" i="1"/>
  <c r="X436" i="1"/>
  <c r="W436" i="1"/>
  <c r="V436" i="1"/>
  <c r="Y435" i="1"/>
  <c r="X435" i="1"/>
  <c r="W435" i="1"/>
  <c r="V435" i="1"/>
  <c r="Y516" i="1"/>
  <c r="X516" i="1"/>
  <c r="W516" i="1"/>
  <c r="V516" i="1"/>
  <c r="Y515" i="1"/>
  <c r="X515" i="1"/>
  <c r="W515" i="1"/>
  <c r="V515" i="1"/>
  <c r="Y514" i="1"/>
  <c r="X514" i="1"/>
  <c r="W514" i="1"/>
  <c r="V514" i="1"/>
  <c r="Y513" i="1"/>
  <c r="X513" i="1"/>
  <c r="W513" i="1"/>
  <c r="V513" i="1"/>
  <c r="Y512" i="1"/>
  <c r="X512" i="1"/>
  <c r="W512" i="1"/>
  <c r="V512" i="1"/>
  <c r="Y511" i="1"/>
  <c r="X511" i="1"/>
  <c r="W511" i="1"/>
  <c r="V511" i="1"/>
  <c r="Y510" i="1"/>
  <c r="X510" i="1"/>
  <c r="W510" i="1"/>
  <c r="V510" i="1"/>
  <c r="Y509" i="1"/>
  <c r="X509" i="1"/>
  <c r="W509" i="1"/>
  <c r="V509" i="1"/>
  <c r="Y508" i="1"/>
  <c r="X508" i="1"/>
  <c r="W508" i="1"/>
  <c r="V508" i="1"/>
  <c r="Y507" i="1"/>
  <c r="X507" i="1"/>
  <c r="W507" i="1"/>
  <c r="V507" i="1"/>
  <c r="Y501" i="1"/>
  <c r="X501" i="1"/>
  <c r="W501" i="1"/>
  <c r="V501" i="1"/>
  <c r="Y500" i="1"/>
  <c r="X500" i="1"/>
  <c r="W500" i="1"/>
  <c r="V500" i="1"/>
  <c r="Y499" i="1"/>
  <c r="X499" i="1"/>
  <c r="W499" i="1"/>
  <c r="V499" i="1"/>
  <c r="Y498" i="1"/>
  <c r="X498" i="1"/>
  <c r="W498" i="1"/>
  <c r="V498" i="1"/>
  <c r="Y497" i="1"/>
  <c r="X497" i="1"/>
  <c r="W497" i="1"/>
  <c r="V497" i="1"/>
  <c r="Y496" i="1"/>
  <c r="X496" i="1"/>
  <c r="W496" i="1"/>
  <c r="V496" i="1"/>
  <c r="Y495" i="1"/>
  <c r="X495" i="1"/>
  <c r="W495" i="1"/>
  <c r="V495" i="1"/>
  <c r="Y494" i="1"/>
  <c r="X494" i="1"/>
  <c r="W494" i="1"/>
  <c r="V494" i="1"/>
  <c r="Y493" i="1"/>
  <c r="X493" i="1"/>
  <c r="W493" i="1"/>
  <c r="V493" i="1"/>
  <c r="Y492" i="1"/>
  <c r="X492" i="1"/>
  <c r="W492" i="1"/>
  <c r="V492" i="1"/>
  <c r="Y486" i="1"/>
  <c r="X486" i="1"/>
  <c r="W486" i="1"/>
  <c r="V486" i="1"/>
  <c r="Y485" i="1"/>
  <c r="X485" i="1"/>
  <c r="W485" i="1"/>
  <c r="V485" i="1"/>
  <c r="Y484" i="1"/>
  <c r="X484" i="1"/>
  <c r="W484" i="1"/>
  <c r="V484" i="1"/>
  <c r="Y483" i="1"/>
  <c r="X483" i="1"/>
  <c r="W483" i="1"/>
  <c r="V483" i="1"/>
  <c r="Y482" i="1"/>
  <c r="X482" i="1"/>
  <c r="W482" i="1"/>
  <c r="V482" i="1"/>
  <c r="Y481" i="1"/>
  <c r="X481" i="1"/>
  <c r="W481" i="1"/>
  <c r="V481" i="1"/>
  <c r="Y480" i="1"/>
  <c r="X480" i="1"/>
  <c r="W480" i="1"/>
  <c r="V480" i="1"/>
  <c r="Y479" i="1"/>
  <c r="X479" i="1"/>
  <c r="W479" i="1"/>
  <c r="V479" i="1"/>
  <c r="Y478" i="1"/>
  <c r="X478" i="1"/>
  <c r="W478" i="1"/>
  <c r="V478" i="1"/>
  <c r="Y477" i="1"/>
  <c r="X477" i="1"/>
  <c r="W477" i="1"/>
  <c r="V477" i="1"/>
  <c r="Y475" i="1"/>
  <c r="X475" i="1"/>
  <c r="W475" i="1"/>
  <c r="V475" i="1"/>
  <c r="Y474" i="1"/>
  <c r="X474" i="1"/>
  <c r="W474" i="1"/>
  <c r="V474" i="1"/>
  <c r="Y473" i="1"/>
  <c r="X473" i="1"/>
  <c r="W473" i="1"/>
  <c r="V473" i="1"/>
  <c r="Y472" i="1"/>
  <c r="X472" i="1"/>
  <c r="W472" i="1"/>
  <c r="V472" i="1"/>
  <c r="Y471" i="1"/>
  <c r="X471" i="1"/>
  <c r="W471" i="1"/>
  <c r="V471" i="1"/>
  <c r="Y470" i="1"/>
  <c r="X470" i="1"/>
  <c r="W470" i="1"/>
  <c r="V470" i="1"/>
  <c r="Y469" i="1"/>
  <c r="X469" i="1"/>
  <c r="W469" i="1"/>
  <c r="V469" i="1"/>
  <c r="Y468" i="1"/>
  <c r="X468" i="1"/>
  <c r="W468" i="1"/>
  <c r="V468" i="1"/>
  <c r="Y467" i="1"/>
  <c r="X467" i="1"/>
  <c r="W467" i="1"/>
  <c r="V467" i="1"/>
  <c r="Y466" i="1"/>
  <c r="X466" i="1"/>
  <c r="W466" i="1"/>
  <c r="V466" i="1"/>
  <c r="Y460" i="1"/>
  <c r="X460" i="1"/>
  <c r="W460" i="1"/>
  <c r="V460" i="1"/>
  <c r="Y459" i="1"/>
  <c r="X459" i="1"/>
  <c r="W459" i="1"/>
  <c r="V459" i="1"/>
  <c r="Y458" i="1"/>
  <c r="X458" i="1"/>
  <c r="W458" i="1"/>
  <c r="V458" i="1"/>
  <c r="Y457" i="1"/>
  <c r="X457" i="1"/>
  <c r="W457" i="1"/>
  <c r="V457" i="1"/>
  <c r="Y456" i="1"/>
  <c r="X456" i="1"/>
  <c r="W456" i="1"/>
  <c r="V456" i="1"/>
  <c r="Y455" i="1"/>
  <c r="X455" i="1"/>
  <c r="W455" i="1"/>
  <c r="V455" i="1"/>
  <c r="Y454" i="1"/>
  <c r="X454" i="1"/>
  <c r="W454" i="1"/>
  <c r="V454" i="1"/>
  <c r="Y453" i="1"/>
  <c r="X453" i="1"/>
  <c r="W453" i="1"/>
  <c r="V453" i="1"/>
  <c r="Y452" i="1"/>
  <c r="X452" i="1"/>
  <c r="W452" i="1"/>
  <c r="V452" i="1"/>
  <c r="Y432" i="1"/>
  <c r="X432" i="1"/>
  <c r="W432" i="1"/>
  <c r="V432" i="1"/>
  <c r="Y431" i="1"/>
  <c r="X431" i="1"/>
  <c r="W431" i="1"/>
  <c r="V431" i="1"/>
  <c r="Y430" i="1"/>
  <c r="X430" i="1"/>
  <c r="W430" i="1"/>
  <c r="V430" i="1"/>
  <c r="Y429" i="1"/>
  <c r="X429" i="1"/>
  <c r="W429" i="1"/>
  <c r="V429" i="1"/>
  <c r="Y428" i="1"/>
  <c r="X428" i="1"/>
  <c r="W428" i="1"/>
  <c r="V428" i="1"/>
  <c r="Y427" i="1"/>
  <c r="X427" i="1"/>
  <c r="W427" i="1"/>
  <c r="V427" i="1"/>
  <c r="Y426" i="1"/>
  <c r="X426" i="1"/>
  <c r="W426" i="1"/>
  <c r="V426" i="1"/>
  <c r="Y425" i="1"/>
  <c r="X425" i="1"/>
  <c r="W425" i="1"/>
  <c r="V425" i="1"/>
  <c r="Y424" i="1"/>
  <c r="X424" i="1"/>
  <c r="W424" i="1"/>
  <c r="V424" i="1"/>
  <c r="Y423" i="1"/>
  <c r="X423" i="1"/>
  <c r="W423" i="1"/>
  <c r="V423" i="1"/>
  <c r="Y415" i="1"/>
  <c r="X415" i="1"/>
  <c r="W415" i="1"/>
  <c r="V415" i="1"/>
  <c r="Y414" i="1"/>
  <c r="X414" i="1"/>
  <c r="W414" i="1"/>
  <c r="V414" i="1"/>
  <c r="Y413" i="1"/>
  <c r="X413" i="1"/>
  <c r="W413" i="1"/>
  <c r="V413" i="1"/>
  <c r="Y412" i="1"/>
  <c r="X412" i="1"/>
  <c r="W412" i="1"/>
  <c r="V412" i="1"/>
  <c r="Y411" i="1"/>
  <c r="X411" i="1"/>
  <c r="W411" i="1"/>
  <c r="V411" i="1"/>
  <c r="Y410" i="1"/>
  <c r="X410" i="1"/>
  <c r="W410" i="1"/>
  <c r="V410" i="1"/>
  <c r="Y409" i="1"/>
  <c r="X409" i="1"/>
  <c r="W409" i="1"/>
  <c r="V409" i="1"/>
  <c r="Y408" i="1"/>
  <c r="X408" i="1"/>
  <c r="W408" i="1"/>
  <c r="V408" i="1"/>
  <c r="Y407" i="1"/>
  <c r="X407" i="1"/>
  <c r="W407" i="1"/>
  <c r="V407" i="1"/>
  <c r="Y406" i="1"/>
  <c r="X406" i="1"/>
  <c r="W406" i="1"/>
  <c r="V406" i="1"/>
  <c r="Y400" i="1"/>
  <c r="X400" i="1"/>
  <c r="W400" i="1"/>
  <c r="V400" i="1"/>
  <c r="Y399" i="1"/>
  <c r="X399" i="1"/>
  <c r="W399" i="1"/>
  <c r="V399" i="1"/>
  <c r="Y398" i="1"/>
  <c r="X398" i="1"/>
  <c r="W398" i="1"/>
  <c r="V398" i="1"/>
  <c r="Y397" i="1"/>
  <c r="X397" i="1"/>
  <c r="W397" i="1"/>
  <c r="V397" i="1"/>
  <c r="Y396" i="1"/>
  <c r="X396" i="1"/>
  <c r="W396" i="1"/>
  <c r="V396" i="1"/>
  <c r="Y395" i="1"/>
  <c r="X395" i="1"/>
  <c r="W395" i="1"/>
  <c r="V395" i="1"/>
  <c r="Y394" i="1"/>
  <c r="X394" i="1"/>
  <c r="W394" i="1"/>
  <c r="V394" i="1"/>
  <c r="Y393" i="1"/>
  <c r="X393" i="1"/>
  <c r="W393" i="1"/>
  <c r="V393" i="1"/>
  <c r="Y392" i="1"/>
  <c r="X392" i="1"/>
  <c r="W392" i="1"/>
  <c r="V392" i="1"/>
  <c r="Y391" i="1"/>
  <c r="X391" i="1"/>
  <c r="W391" i="1"/>
  <c r="V391" i="1"/>
  <c r="Y385" i="1"/>
  <c r="X385" i="1"/>
  <c r="W385" i="1"/>
  <c r="V385" i="1"/>
  <c r="Y384" i="1"/>
  <c r="X384" i="1"/>
  <c r="W384" i="1"/>
  <c r="V384" i="1"/>
  <c r="Y383" i="1"/>
  <c r="X383" i="1"/>
  <c r="W383" i="1"/>
  <c r="V383" i="1"/>
  <c r="Y382" i="1"/>
  <c r="X382" i="1"/>
  <c r="W382" i="1"/>
  <c r="V382" i="1"/>
  <c r="Y381" i="1"/>
  <c r="X381" i="1"/>
  <c r="W381" i="1"/>
  <c r="V381" i="1"/>
  <c r="Y380" i="1"/>
  <c r="X380" i="1"/>
  <c r="W380" i="1"/>
  <c r="V380" i="1"/>
  <c r="Y379" i="1"/>
  <c r="X379" i="1"/>
  <c r="W379" i="1"/>
  <c r="V379" i="1"/>
  <c r="Y378" i="1"/>
  <c r="X378" i="1"/>
  <c r="W378" i="1"/>
  <c r="V378" i="1"/>
  <c r="Y377" i="1"/>
  <c r="X377" i="1"/>
  <c r="W377" i="1"/>
  <c r="V377" i="1"/>
  <c r="Y376" i="1"/>
  <c r="X376" i="1"/>
  <c r="W376" i="1"/>
  <c r="V376" i="1"/>
  <c r="Y370" i="1"/>
  <c r="X370" i="1"/>
  <c r="W370" i="1"/>
  <c r="V370" i="1"/>
  <c r="Y369" i="1"/>
  <c r="X369" i="1"/>
  <c r="W369" i="1"/>
  <c r="V369" i="1"/>
  <c r="Y368" i="1"/>
  <c r="X368" i="1"/>
  <c r="W368" i="1"/>
  <c r="V368" i="1"/>
  <c r="Y367" i="1"/>
  <c r="X367" i="1"/>
  <c r="W367" i="1"/>
  <c r="V367" i="1"/>
  <c r="Y366" i="1"/>
  <c r="X366" i="1"/>
  <c r="W366" i="1"/>
  <c r="V366" i="1"/>
  <c r="Y365" i="1"/>
  <c r="X365" i="1"/>
  <c r="W365" i="1"/>
  <c r="V365" i="1"/>
  <c r="Y364" i="1"/>
  <c r="X364" i="1"/>
  <c r="W364" i="1"/>
  <c r="V364" i="1"/>
  <c r="Y363" i="1"/>
  <c r="X363" i="1"/>
  <c r="W363" i="1"/>
  <c r="V363" i="1"/>
  <c r="Y362" i="1"/>
  <c r="X362" i="1"/>
  <c r="W362" i="1"/>
  <c r="V362" i="1"/>
  <c r="Y361" i="1"/>
  <c r="X361" i="1"/>
  <c r="W361" i="1"/>
  <c r="V361" i="1"/>
  <c r="Y352" i="1"/>
  <c r="X352" i="1"/>
  <c r="W352" i="1"/>
  <c r="V352" i="1"/>
  <c r="Y351" i="1"/>
  <c r="X351" i="1"/>
  <c r="W351" i="1"/>
  <c r="V351" i="1"/>
  <c r="Y350" i="1"/>
  <c r="X350" i="1"/>
  <c r="W350" i="1"/>
  <c r="V350" i="1"/>
  <c r="Y349" i="1"/>
  <c r="X349" i="1"/>
  <c r="W349" i="1"/>
  <c r="V349" i="1"/>
  <c r="Y348" i="1"/>
  <c r="X348" i="1"/>
  <c r="W348" i="1"/>
  <c r="V348" i="1"/>
  <c r="Y347" i="1"/>
  <c r="X347" i="1"/>
  <c r="W347" i="1"/>
  <c r="V347" i="1"/>
  <c r="Y346" i="1"/>
  <c r="X346" i="1"/>
  <c r="W346" i="1"/>
  <c r="V346" i="1"/>
  <c r="Y345" i="1"/>
  <c r="X345" i="1"/>
  <c r="W345" i="1"/>
  <c r="V345" i="1"/>
  <c r="Y344" i="1"/>
  <c r="X344" i="1"/>
  <c r="W344" i="1"/>
  <c r="V344" i="1"/>
  <c r="Y343" i="1"/>
  <c r="X343" i="1"/>
  <c r="W343" i="1"/>
  <c r="V343" i="1"/>
  <c r="X334" i="1"/>
  <c r="W334" i="1"/>
  <c r="V334" i="1"/>
  <c r="X333" i="1"/>
  <c r="W333" i="1"/>
  <c r="V333" i="1"/>
  <c r="X332" i="1"/>
  <c r="W332" i="1"/>
  <c r="V332" i="1"/>
  <c r="X331" i="1"/>
  <c r="W331" i="1"/>
  <c r="V331" i="1"/>
  <c r="Y330" i="1"/>
  <c r="X330" i="1"/>
  <c r="W330" i="1"/>
  <c r="Y329" i="1"/>
  <c r="X329" i="1"/>
  <c r="W329" i="1"/>
  <c r="V329" i="1"/>
  <c r="Y328" i="1"/>
  <c r="X328" i="1"/>
  <c r="W328" i="1"/>
  <c r="V328" i="1"/>
  <c r="Y327" i="1"/>
  <c r="X327" i="1"/>
  <c r="W327" i="1"/>
  <c r="V327" i="1"/>
  <c r="Y326" i="1"/>
  <c r="X326" i="1"/>
  <c r="W326" i="1"/>
  <c r="V326" i="1"/>
  <c r="Y325" i="1"/>
  <c r="X325" i="1"/>
  <c r="W325" i="1"/>
  <c r="V325" i="1"/>
  <c r="Y319" i="1"/>
  <c r="X319" i="1"/>
  <c r="W319" i="1"/>
  <c r="V319" i="1"/>
  <c r="Y318" i="1"/>
  <c r="X318" i="1"/>
  <c r="W318" i="1"/>
  <c r="V318" i="1"/>
  <c r="Y317" i="1"/>
  <c r="X317" i="1"/>
  <c r="W317" i="1"/>
  <c r="V317" i="1"/>
  <c r="Y316" i="1"/>
  <c r="X316" i="1"/>
  <c r="W316" i="1"/>
  <c r="V316" i="1"/>
  <c r="Y315" i="1"/>
  <c r="X315" i="1"/>
  <c r="W315" i="1"/>
  <c r="V315" i="1"/>
  <c r="Y314" i="1"/>
  <c r="X314" i="1"/>
  <c r="W314" i="1"/>
  <c r="V314" i="1"/>
  <c r="Y313" i="1"/>
  <c r="X313" i="1"/>
  <c r="W313" i="1"/>
  <c r="V313" i="1"/>
  <c r="Y312" i="1"/>
  <c r="X312" i="1"/>
  <c r="W312" i="1"/>
  <c r="V312" i="1"/>
  <c r="Y311" i="1"/>
  <c r="X311" i="1"/>
  <c r="W311" i="1"/>
  <c r="V311" i="1"/>
  <c r="Y310" i="1"/>
  <c r="X310" i="1"/>
  <c r="W310" i="1"/>
  <c r="V310" i="1"/>
  <c r="X304" i="1"/>
  <c r="W304" i="1"/>
  <c r="V304" i="1"/>
  <c r="X303" i="1"/>
  <c r="W303" i="1"/>
  <c r="V303" i="1"/>
  <c r="X302" i="1"/>
  <c r="W302" i="1"/>
  <c r="V302" i="1"/>
  <c r="X301" i="1"/>
  <c r="W301" i="1"/>
  <c r="V301" i="1"/>
  <c r="Y300" i="1"/>
  <c r="X300" i="1"/>
  <c r="W300" i="1"/>
  <c r="V300" i="1"/>
  <c r="Y299" i="1"/>
  <c r="X299" i="1"/>
  <c r="W299" i="1"/>
  <c r="V299" i="1"/>
  <c r="Y298" i="1"/>
  <c r="X298" i="1"/>
  <c r="W298" i="1"/>
  <c r="V298" i="1"/>
  <c r="Y297" i="1"/>
  <c r="X297" i="1"/>
  <c r="W297" i="1"/>
  <c r="V297" i="1"/>
  <c r="Y296" i="1"/>
  <c r="X296" i="1"/>
  <c r="W296" i="1"/>
  <c r="V296" i="1"/>
  <c r="Y295" i="1"/>
  <c r="X295" i="1"/>
  <c r="W295" i="1"/>
  <c r="V295" i="1"/>
  <c r="X289" i="1"/>
  <c r="W289" i="1"/>
  <c r="V289" i="1"/>
  <c r="X288" i="1"/>
  <c r="W288" i="1"/>
  <c r="V288" i="1"/>
  <c r="X287" i="1"/>
  <c r="W287" i="1"/>
  <c r="V287" i="1"/>
  <c r="X286" i="1"/>
  <c r="W286" i="1"/>
  <c r="V286" i="1"/>
  <c r="Y285" i="1"/>
  <c r="X285" i="1"/>
  <c r="W285" i="1"/>
  <c r="V285" i="1"/>
  <c r="Y284" i="1"/>
  <c r="X284" i="1"/>
  <c r="W284" i="1"/>
  <c r="V284" i="1"/>
  <c r="Y283" i="1"/>
  <c r="X283" i="1"/>
  <c r="W283" i="1"/>
  <c r="V283" i="1"/>
  <c r="Y282" i="1"/>
  <c r="X282" i="1"/>
  <c r="W282" i="1"/>
  <c r="V282" i="1"/>
  <c r="Y281" i="1"/>
  <c r="X281" i="1"/>
  <c r="W281" i="1"/>
  <c r="V281" i="1"/>
  <c r="Y280" i="1"/>
  <c r="X280" i="1"/>
  <c r="W280" i="1"/>
  <c r="V280" i="1"/>
  <c r="Y277" i="1"/>
  <c r="X277" i="1"/>
  <c r="W277" i="1"/>
  <c r="V277" i="1"/>
  <c r="Y276" i="1"/>
  <c r="X276" i="1"/>
  <c r="W276" i="1"/>
  <c r="V276" i="1"/>
  <c r="Y275" i="1"/>
  <c r="X275" i="1"/>
  <c r="W275" i="1"/>
  <c r="V275" i="1"/>
  <c r="Y274" i="1"/>
  <c r="X274" i="1"/>
  <c r="W274" i="1"/>
  <c r="V274" i="1"/>
  <c r="Y273" i="1"/>
  <c r="X273" i="1"/>
  <c r="W273" i="1"/>
  <c r="V273" i="1"/>
  <c r="Y272" i="1"/>
  <c r="X272" i="1"/>
  <c r="W272" i="1"/>
  <c r="V272" i="1"/>
  <c r="Y271" i="1"/>
  <c r="X271" i="1"/>
  <c r="W271" i="1"/>
  <c r="V271" i="1"/>
  <c r="Y270" i="1"/>
  <c r="X270" i="1"/>
  <c r="W270" i="1"/>
  <c r="V270" i="1"/>
  <c r="Y269" i="1"/>
  <c r="X269" i="1"/>
  <c r="W269" i="1"/>
  <c r="V269" i="1"/>
  <c r="Y268" i="1"/>
  <c r="X268" i="1"/>
  <c r="X278" i="1" s="1"/>
  <c r="W268" i="1"/>
  <c r="V268" i="1"/>
  <c r="Y262" i="1"/>
  <c r="X262" i="1"/>
  <c r="W262" i="1"/>
  <c r="V262" i="1"/>
  <c r="Y261" i="1"/>
  <c r="X261" i="1"/>
  <c r="W261" i="1"/>
  <c r="V261" i="1"/>
  <c r="Y260" i="1"/>
  <c r="X260" i="1"/>
  <c r="W260" i="1"/>
  <c r="V260" i="1"/>
  <c r="Y259" i="1"/>
  <c r="X259" i="1"/>
  <c r="W259" i="1"/>
  <c r="V259" i="1"/>
  <c r="Y258" i="1"/>
  <c r="X258" i="1"/>
  <c r="W258" i="1"/>
  <c r="V258" i="1"/>
  <c r="Y257" i="1"/>
  <c r="X257" i="1"/>
  <c r="W257" i="1"/>
  <c r="V257" i="1"/>
  <c r="Y256" i="1"/>
  <c r="X256" i="1"/>
  <c r="W256" i="1"/>
  <c r="V256" i="1"/>
  <c r="Y255" i="1"/>
  <c r="X255" i="1"/>
  <c r="W255" i="1"/>
  <c r="V255" i="1"/>
  <c r="Y254" i="1"/>
  <c r="X254" i="1"/>
  <c r="W254" i="1"/>
  <c r="V254" i="1"/>
  <c r="Y253" i="1"/>
  <c r="X253" i="1"/>
  <c r="W253" i="1"/>
  <c r="V253" i="1"/>
  <c r="Y236" i="1"/>
  <c r="X236" i="1"/>
  <c r="W236" i="1"/>
  <c r="V236" i="1"/>
  <c r="Y235" i="1"/>
  <c r="X235" i="1"/>
  <c r="W235" i="1"/>
  <c r="V235" i="1"/>
  <c r="Y234" i="1"/>
  <c r="X234" i="1"/>
  <c r="W234" i="1"/>
  <c r="V234" i="1"/>
  <c r="Y233" i="1"/>
  <c r="X233" i="1"/>
  <c r="W233" i="1"/>
  <c r="V233" i="1"/>
  <c r="Y232" i="1"/>
  <c r="X232" i="1"/>
  <c r="W232" i="1"/>
  <c r="V232" i="1"/>
  <c r="Y231" i="1"/>
  <c r="X231" i="1"/>
  <c r="W231" i="1"/>
  <c r="V231" i="1"/>
  <c r="Y230" i="1"/>
  <c r="X230" i="1"/>
  <c r="W230" i="1"/>
  <c r="V230" i="1"/>
  <c r="Y229" i="1"/>
  <c r="X229" i="1"/>
  <c r="W229" i="1"/>
  <c r="V229" i="1"/>
  <c r="Y228" i="1"/>
  <c r="X228" i="1"/>
  <c r="W228" i="1"/>
  <c r="V228" i="1"/>
  <c r="Y227" i="1"/>
  <c r="X227" i="1"/>
  <c r="W227" i="1"/>
  <c r="V227" i="1"/>
  <c r="Y201" i="1"/>
  <c r="X201" i="1"/>
  <c r="W201" i="1"/>
  <c r="V201" i="1"/>
  <c r="Y200" i="1"/>
  <c r="X200" i="1"/>
  <c r="W200" i="1"/>
  <c r="V200" i="1"/>
  <c r="Y199" i="1"/>
  <c r="X199" i="1"/>
  <c r="W199" i="1"/>
  <c r="V199" i="1"/>
  <c r="Y198" i="1"/>
  <c r="X198" i="1"/>
  <c r="W198" i="1"/>
  <c r="V198" i="1"/>
  <c r="Y197" i="1"/>
  <c r="X197" i="1"/>
  <c r="W197" i="1"/>
  <c r="V197" i="1"/>
  <c r="Y196" i="1"/>
  <c r="X196" i="1"/>
  <c r="W196" i="1"/>
  <c r="Y195" i="1"/>
  <c r="X195" i="1"/>
  <c r="W195" i="1"/>
  <c r="V195" i="1"/>
  <c r="Y194" i="1"/>
  <c r="X194" i="1"/>
  <c r="W194" i="1"/>
  <c r="V194" i="1"/>
  <c r="Y193" i="1"/>
  <c r="X193" i="1"/>
  <c r="W193" i="1"/>
  <c r="V193" i="1"/>
  <c r="Y192" i="1"/>
  <c r="X192" i="1"/>
  <c r="W192" i="1"/>
  <c r="V192" i="1"/>
  <c r="Y186" i="1"/>
  <c r="X186" i="1"/>
  <c r="W186" i="1"/>
  <c r="V186" i="1"/>
  <c r="Y185" i="1"/>
  <c r="X185" i="1"/>
  <c r="W185" i="1"/>
  <c r="V185" i="1"/>
  <c r="Y184" i="1"/>
  <c r="X184" i="1"/>
  <c r="W184" i="1"/>
  <c r="V184" i="1"/>
  <c r="Y183" i="1"/>
  <c r="X183" i="1"/>
  <c r="W183" i="1"/>
  <c r="V183" i="1"/>
  <c r="Y182" i="1"/>
  <c r="X182" i="1"/>
  <c r="W182" i="1"/>
  <c r="V182" i="1"/>
  <c r="Y181" i="1"/>
  <c r="X181" i="1"/>
  <c r="W181" i="1"/>
  <c r="V181" i="1"/>
  <c r="Y180" i="1"/>
  <c r="X180" i="1"/>
  <c r="W180" i="1"/>
  <c r="V180" i="1"/>
  <c r="Y179" i="1"/>
  <c r="X179" i="1"/>
  <c r="W179" i="1"/>
  <c r="V179" i="1"/>
  <c r="Y178" i="1"/>
  <c r="X178" i="1"/>
  <c r="W178" i="1"/>
  <c r="V178" i="1"/>
  <c r="Y177" i="1"/>
  <c r="X177" i="1"/>
  <c r="W177" i="1"/>
  <c r="V177" i="1"/>
  <c r="Y171" i="1"/>
  <c r="X171" i="1"/>
  <c r="W171" i="1"/>
  <c r="V171" i="1"/>
  <c r="Y170" i="1"/>
  <c r="X170" i="1"/>
  <c r="W170" i="1"/>
  <c r="V170" i="1"/>
  <c r="Y169" i="1"/>
  <c r="X169" i="1"/>
  <c r="W169" i="1"/>
  <c r="V169" i="1"/>
  <c r="Y168" i="1"/>
  <c r="X168" i="1"/>
  <c r="W168" i="1"/>
  <c r="V168" i="1"/>
  <c r="Y167" i="1"/>
  <c r="X167" i="1"/>
  <c r="W167" i="1"/>
  <c r="V167" i="1"/>
  <c r="Y166" i="1"/>
  <c r="X166" i="1"/>
  <c r="W166" i="1"/>
  <c r="V166" i="1"/>
  <c r="Y165" i="1"/>
  <c r="X165" i="1"/>
  <c r="W165" i="1"/>
  <c r="V165" i="1"/>
  <c r="Y164" i="1"/>
  <c r="X164" i="1"/>
  <c r="W164" i="1"/>
  <c r="V164" i="1"/>
  <c r="Y163" i="1"/>
  <c r="X163" i="1"/>
  <c r="W163" i="1"/>
  <c r="V163" i="1"/>
  <c r="Y162" i="1"/>
  <c r="X162" i="1"/>
  <c r="W162" i="1"/>
  <c r="V162" i="1"/>
  <c r="W217" i="1"/>
  <c r="V217" i="1"/>
  <c r="W216" i="1"/>
  <c r="V216" i="1"/>
  <c r="X215" i="1"/>
  <c r="W215" i="1"/>
  <c r="V215" i="1"/>
  <c r="Y214" i="1"/>
  <c r="X214" i="1"/>
  <c r="W214" i="1"/>
  <c r="V214" i="1"/>
  <c r="Y213" i="1"/>
  <c r="X213" i="1"/>
  <c r="W213" i="1"/>
  <c r="V213" i="1"/>
  <c r="Y212" i="1"/>
  <c r="X212" i="1"/>
  <c r="W212" i="1"/>
  <c r="V212" i="1"/>
  <c r="Y211" i="1"/>
  <c r="X211" i="1"/>
  <c r="W211" i="1"/>
  <c r="V211" i="1"/>
  <c r="Y210" i="1"/>
  <c r="X210" i="1"/>
  <c r="W210" i="1"/>
  <c r="V210" i="1"/>
  <c r="Y209" i="1"/>
  <c r="X209" i="1"/>
  <c r="W209" i="1"/>
  <c r="V209" i="1"/>
  <c r="Y208" i="1"/>
  <c r="X208" i="1"/>
  <c r="W208" i="1"/>
  <c r="V208" i="1"/>
  <c r="Y159" i="1"/>
  <c r="X159" i="1"/>
  <c r="W159" i="1"/>
  <c r="V159" i="1"/>
  <c r="Y155" i="1"/>
  <c r="X155" i="1"/>
  <c r="W155" i="1"/>
  <c r="V155" i="1"/>
  <c r="Y154" i="1"/>
  <c r="X154" i="1"/>
  <c r="W154" i="1"/>
  <c r="V154" i="1"/>
  <c r="Y153" i="1"/>
  <c r="X153" i="1"/>
  <c r="W153" i="1"/>
  <c r="V153" i="1"/>
  <c r="Y152" i="1"/>
  <c r="X152" i="1"/>
  <c r="W152" i="1"/>
  <c r="V152" i="1"/>
  <c r="Y151" i="1"/>
  <c r="X151" i="1"/>
  <c r="W151" i="1"/>
  <c r="V151" i="1"/>
  <c r="Y150" i="1"/>
  <c r="X150" i="1"/>
  <c r="W150" i="1"/>
  <c r="V150" i="1"/>
  <c r="Y149" i="1"/>
  <c r="X149" i="1"/>
  <c r="W149" i="1"/>
  <c r="V149" i="1"/>
  <c r="Y148" i="1"/>
  <c r="X148" i="1"/>
  <c r="W148" i="1"/>
  <c r="V148" i="1"/>
  <c r="Y147" i="1"/>
  <c r="X147" i="1"/>
  <c r="W147" i="1"/>
  <c r="V147" i="1"/>
  <c r="W144" i="1"/>
  <c r="V144" i="1"/>
  <c r="W140" i="1"/>
  <c r="V140" i="1"/>
  <c r="W139" i="1"/>
  <c r="V139" i="1"/>
  <c r="Y138" i="1"/>
  <c r="X138" i="1"/>
  <c r="W138" i="1"/>
  <c r="V138" i="1"/>
  <c r="Y137" i="1"/>
  <c r="X137" i="1"/>
  <c r="W137" i="1"/>
  <c r="V137" i="1"/>
  <c r="Y136" i="1"/>
  <c r="X136" i="1"/>
  <c r="W136" i="1"/>
  <c r="V136" i="1"/>
  <c r="Y135" i="1"/>
  <c r="X135" i="1"/>
  <c r="W135" i="1"/>
  <c r="V135" i="1"/>
  <c r="Y134" i="1"/>
  <c r="X134" i="1"/>
  <c r="W134" i="1"/>
  <c r="V134" i="1"/>
  <c r="Y133" i="1"/>
  <c r="X133" i="1"/>
  <c r="W133" i="1"/>
  <c r="V133" i="1"/>
  <c r="Y132" i="1"/>
  <c r="X132" i="1"/>
  <c r="W132" i="1"/>
  <c r="V132" i="1"/>
  <c r="W126" i="1"/>
  <c r="V126" i="1"/>
  <c r="X125" i="1"/>
  <c r="W125" i="1"/>
  <c r="V125" i="1"/>
  <c r="X124" i="1"/>
  <c r="W124" i="1"/>
  <c r="V124" i="1"/>
  <c r="Y123" i="1"/>
  <c r="X123" i="1"/>
  <c r="W123" i="1"/>
  <c r="V123" i="1"/>
  <c r="Y122" i="1"/>
  <c r="X122" i="1"/>
  <c r="W122" i="1"/>
  <c r="V122" i="1"/>
  <c r="Y121" i="1"/>
  <c r="X121" i="1"/>
  <c r="W121" i="1"/>
  <c r="V121" i="1"/>
  <c r="Y120" i="1"/>
  <c r="X120" i="1"/>
  <c r="W120" i="1"/>
  <c r="V120" i="1"/>
  <c r="Y119" i="1"/>
  <c r="X119" i="1"/>
  <c r="W119" i="1"/>
  <c r="V119" i="1"/>
  <c r="Y118" i="1"/>
  <c r="X118" i="1"/>
  <c r="W118" i="1"/>
  <c r="V118" i="1"/>
  <c r="Y117" i="1"/>
  <c r="X117" i="1"/>
  <c r="W117" i="1"/>
  <c r="V117" i="1"/>
  <c r="W111" i="1"/>
  <c r="V111" i="1"/>
  <c r="W110" i="1"/>
  <c r="V110" i="1"/>
  <c r="Y109" i="1"/>
  <c r="X109" i="1"/>
  <c r="W109" i="1"/>
  <c r="V109" i="1"/>
  <c r="Y108" i="1"/>
  <c r="X108" i="1"/>
  <c r="W108" i="1"/>
  <c r="V108" i="1"/>
  <c r="Y107" i="1"/>
  <c r="X107" i="1"/>
  <c r="W107" i="1"/>
  <c r="V107" i="1"/>
  <c r="Y106" i="1"/>
  <c r="X106" i="1"/>
  <c r="W106" i="1"/>
  <c r="V106" i="1"/>
  <c r="Y105" i="1"/>
  <c r="X105" i="1"/>
  <c r="W105" i="1"/>
  <c r="V105" i="1"/>
  <c r="Y104" i="1"/>
  <c r="X104" i="1"/>
  <c r="W104" i="1"/>
  <c r="V104" i="1"/>
  <c r="Y103" i="1"/>
  <c r="X103" i="1"/>
  <c r="W103" i="1"/>
  <c r="V103" i="1"/>
  <c r="Y102" i="1"/>
  <c r="X102" i="1"/>
  <c r="W102" i="1"/>
  <c r="W96" i="1"/>
  <c r="V96" i="1"/>
  <c r="W95" i="1"/>
  <c r="V95" i="1"/>
  <c r="W94" i="1"/>
  <c r="V94" i="1"/>
  <c r="Y93" i="1"/>
  <c r="X93" i="1"/>
  <c r="W93" i="1"/>
  <c r="V93" i="1"/>
  <c r="Y92" i="1"/>
  <c r="X92" i="1"/>
  <c r="W92" i="1"/>
  <c r="V92" i="1"/>
  <c r="Y91" i="1"/>
  <c r="X91" i="1"/>
  <c r="W91" i="1"/>
  <c r="V91" i="1"/>
  <c r="Y90" i="1"/>
  <c r="X90" i="1"/>
  <c r="W90" i="1"/>
  <c r="V90" i="1"/>
  <c r="Y89" i="1"/>
  <c r="X89" i="1"/>
  <c r="W89" i="1"/>
  <c r="V89" i="1"/>
  <c r="Y88" i="1"/>
  <c r="X88" i="1"/>
  <c r="W88" i="1"/>
  <c r="V88" i="1"/>
  <c r="Y87" i="1"/>
  <c r="X87" i="1"/>
  <c r="W87" i="1"/>
  <c r="V87" i="1"/>
  <c r="W81" i="1"/>
  <c r="V81" i="1"/>
  <c r="X80" i="1"/>
  <c r="W80" i="1"/>
  <c r="V80" i="1"/>
  <c r="X79" i="1"/>
  <c r="W79" i="1"/>
  <c r="V79" i="1"/>
  <c r="X78" i="1"/>
  <c r="W78" i="1"/>
  <c r="V78" i="1"/>
  <c r="W77" i="1"/>
  <c r="V77" i="1"/>
  <c r="Y76" i="1"/>
  <c r="X76" i="1"/>
  <c r="W76" i="1"/>
  <c r="V76" i="1"/>
  <c r="Y75" i="1"/>
  <c r="X75" i="1"/>
  <c r="W75" i="1"/>
  <c r="V75" i="1"/>
  <c r="Y74" i="1"/>
  <c r="X74" i="1"/>
  <c r="W74" i="1"/>
  <c r="V74" i="1"/>
  <c r="Y73" i="1"/>
  <c r="X73" i="1"/>
  <c r="W73" i="1"/>
  <c r="V73" i="1"/>
  <c r="Y72" i="1"/>
  <c r="X72" i="1"/>
  <c r="W72" i="1"/>
  <c r="V72" i="1"/>
  <c r="Y66" i="1"/>
  <c r="X66" i="1"/>
  <c r="W66" i="1"/>
  <c r="V66" i="1"/>
  <c r="Y65" i="1"/>
  <c r="X65" i="1"/>
  <c r="W65" i="1"/>
  <c r="V65" i="1"/>
  <c r="Y64" i="1"/>
  <c r="X64" i="1"/>
  <c r="W64" i="1"/>
  <c r="V64" i="1"/>
  <c r="Y63" i="1"/>
  <c r="X63" i="1"/>
  <c r="W63" i="1"/>
  <c r="V63" i="1"/>
  <c r="Y62" i="1"/>
  <c r="X62" i="1"/>
  <c r="W62" i="1"/>
  <c r="V62" i="1"/>
  <c r="Y61" i="1"/>
  <c r="X61" i="1"/>
  <c r="W61" i="1"/>
  <c r="V61" i="1"/>
  <c r="Y60" i="1"/>
  <c r="X60" i="1"/>
  <c r="W60" i="1"/>
  <c r="V60" i="1"/>
  <c r="Y59" i="1"/>
  <c r="X59" i="1"/>
  <c r="W59" i="1"/>
  <c r="V59" i="1"/>
  <c r="Y50" i="1"/>
  <c r="X50" i="1"/>
  <c r="W50" i="1"/>
  <c r="V50" i="1"/>
  <c r="Y49" i="1"/>
  <c r="X49" i="1"/>
  <c r="W49" i="1"/>
  <c r="V49" i="1"/>
  <c r="Y48" i="1"/>
  <c r="X48" i="1"/>
  <c r="W48" i="1"/>
  <c r="V48" i="1"/>
  <c r="Y47" i="1"/>
  <c r="X47" i="1"/>
  <c r="W47" i="1"/>
  <c r="V47" i="1"/>
  <c r="Y46" i="1"/>
  <c r="X46" i="1"/>
  <c r="W46" i="1"/>
  <c r="V46" i="1"/>
  <c r="Y45" i="1"/>
  <c r="X45" i="1"/>
  <c r="W45" i="1"/>
  <c r="V45" i="1"/>
  <c r="Y44" i="1"/>
  <c r="X44" i="1"/>
  <c r="W44" i="1"/>
  <c r="V44" i="1"/>
  <c r="Y43" i="1"/>
  <c r="X43" i="1"/>
  <c r="W43" i="1"/>
  <c r="V43" i="1"/>
  <c r="Y42" i="1"/>
  <c r="X42" i="1"/>
  <c r="W42" i="1"/>
  <c r="V42" i="1"/>
  <c r="Y41" i="1"/>
  <c r="X41" i="1"/>
  <c r="W41" i="1"/>
  <c r="W55" i="1" s="1"/>
  <c r="V41" i="1"/>
  <c r="Y38" i="1"/>
  <c r="X38" i="1"/>
  <c r="V38" i="1"/>
  <c r="Y34" i="1"/>
  <c r="X34" i="1"/>
  <c r="W34" i="1"/>
  <c r="V34" i="1"/>
  <c r="Y33" i="1"/>
  <c r="X33" i="1"/>
  <c r="W33" i="1"/>
  <c r="V33" i="1"/>
  <c r="Y32" i="1"/>
  <c r="X32" i="1"/>
  <c r="W32" i="1"/>
  <c r="V32" i="1"/>
  <c r="Y31" i="1"/>
  <c r="X31" i="1"/>
  <c r="W31" i="1"/>
  <c r="V31" i="1"/>
  <c r="Y30" i="1"/>
  <c r="X30" i="1"/>
  <c r="W30" i="1"/>
  <c r="V30" i="1"/>
  <c r="Y29" i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W12" i="1"/>
  <c r="W666" i="1" s="1"/>
  <c r="X12" i="1"/>
  <c r="Y12" i="1"/>
  <c r="W13" i="1"/>
  <c r="X13" i="1"/>
  <c r="Y13" i="1"/>
  <c r="W14" i="1"/>
  <c r="X14" i="1"/>
  <c r="Y14" i="1"/>
  <c r="Y668" i="1" s="1"/>
  <c r="W15" i="1"/>
  <c r="X15" i="1"/>
  <c r="Y15" i="1"/>
  <c r="W16" i="1"/>
  <c r="X16" i="1"/>
  <c r="Y16" i="1"/>
  <c r="W17" i="1"/>
  <c r="X17" i="1"/>
  <c r="X671" i="1" s="1"/>
  <c r="Y17" i="1"/>
  <c r="W18" i="1"/>
  <c r="X18" i="1"/>
  <c r="Y18" i="1"/>
  <c r="W19" i="1"/>
  <c r="X19" i="1"/>
  <c r="Y19" i="1"/>
  <c r="W20" i="1"/>
  <c r="W674" i="1" s="1"/>
  <c r="Y20" i="1"/>
  <c r="Y11" i="1"/>
  <c r="X11" i="1"/>
  <c r="W11" i="1"/>
  <c r="D476" i="1"/>
  <c r="D675" i="1" s="1"/>
  <c r="E476" i="1"/>
  <c r="E675" i="1" s="1"/>
  <c r="F476" i="1"/>
  <c r="F675" i="1" s="1"/>
  <c r="G476" i="1"/>
  <c r="G675" i="1" s="1"/>
  <c r="H476" i="1"/>
  <c r="I476" i="1"/>
  <c r="I675" i="1" s="1"/>
  <c r="J476" i="1"/>
  <c r="J675" i="1" s="1"/>
  <c r="K476" i="1"/>
  <c r="K675" i="1" s="1"/>
  <c r="L476" i="1"/>
  <c r="M476" i="1"/>
  <c r="M675" i="1" s="1"/>
  <c r="N476" i="1"/>
  <c r="N675" i="1" s="1"/>
  <c r="O476" i="1"/>
  <c r="O675" i="1" s="1"/>
  <c r="P476" i="1"/>
  <c r="P675" i="1" s="1"/>
  <c r="Q476" i="1"/>
  <c r="Q675" i="1" s="1"/>
  <c r="R476" i="1"/>
  <c r="R675" i="1" s="1"/>
  <c r="S476" i="1"/>
  <c r="T476" i="1"/>
  <c r="U476" i="1"/>
  <c r="C476" i="1"/>
  <c r="C675" i="1" s="1"/>
  <c r="AC421" i="1"/>
  <c r="H169" i="1"/>
  <c r="H170" i="1"/>
  <c r="H673" i="1" s="1"/>
  <c r="E89" i="1"/>
  <c r="E101" i="1" s="1"/>
  <c r="E59" i="1"/>
  <c r="E71" i="1" s="1"/>
  <c r="U572" i="1"/>
  <c r="U581" i="1" s="1"/>
  <c r="L556" i="1"/>
  <c r="L566" i="1" s="1"/>
  <c r="U541" i="1"/>
  <c r="U551" i="1" s="1"/>
  <c r="L631" i="1"/>
  <c r="L644" i="1" s="1"/>
  <c r="L645" i="1" s="1"/>
  <c r="L232" i="1"/>
  <c r="U456" i="1"/>
  <c r="U465" i="1" s="1"/>
  <c r="S278" i="1"/>
  <c r="Q163" i="1"/>
  <c r="Q666" i="1" s="1"/>
  <c r="Q164" i="1"/>
  <c r="Q667" i="1" s="1"/>
  <c r="Q165" i="1"/>
  <c r="Q166" i="1"/>
  <c r="Q162" i="1"/>
  <c r="Q91" i="1"/>
  <c r="Q101" i="1" s="1"/>
  <c r="T278" i="1"/>
  <c r="H122" i="1"/>
  <c r="H131" i="1" s="1"/>
  <c r="H167" i="1"/>
  <c r="H31" i="1"/>
  <c r="H40" i="1" s="1"/>
  <c r="E119" i="1"/>
  <c r="E131" i="1" s="1"/>
  <c r="H13" i="1"/>
  <c r="R196" i="1"/>
  <c r="V196" i="1" s="1"/>
  <c r="L441" i="1"/>
  <c r="L440" i="1"/>
  <c r="L76" i="1"/>
  <c r="L257" i="1"/>
  <c r="L365" i="1"/>
  <c r="L526" i="1"/>
  <c r="L151" i="1"/>
  <c r="Q106" i="1"/>
  <c r="Q116" i="1" s="1"/>
  <c r="U106" i="1"/>
  <c r="U116" i="1" s="1"/>
  <c r="L525" i="1"/>
  <c r="L230" i="1"/>
  <c r="L283" i="1"/>
  <c r="L298" i="1"/>
  <c r="L409" i="1"/>
  <c r="L420" i="1" s="1"/>
  <c r="Q180" i="1"/>
  <c r="X81" i="1"/>
  <c r="X96" i="1"/>
  <c r="X111" i="1"/>
  <c r="X126" i="1"/>
  <c r="X144" i="1"/>
  <c r="Y144" i="1"/>
  <c r="X217" i="1"/>
  <c r="Y289" i="1"/>
  <c r="Y304" i="1"/>
  <c r="Y334" i="1"/>
  <c r="L144" i="1"/>
  <c r="L370" i="1"/>
  <c r="Y80" i="1"/>
  <c r="X95" i="1"/>
  <c r="Y95" i="1"/>
  <c r="X110" i="1"/>
  <c r="Y125" i="1"/>
  <c r="X140" i="1"/>
  <c r="Y140" i="1"/>
  <c r="X216" i="1"/>
  <c r="Y216" i="1"/>
  <c r="Y288" i="1"/>
  <c r="Y303" i="1"/>
  <c r="Y333" i="1"/>
  <c r="L369" i="1"/>
  <c r="Y79" i="1"/>
  <c r="X94" i="1"/>
  <c r="Y124" i="1"/>
  <c r="X139" i="1"/>
  <c r="Y139" i="1"/>
  <c r="Y215" i="1"/>
  <c r="Y287" i="1"/>
  <c r="Y302" i="1"/>
  <c r="Y332" i="1"/>
  <c r="L368" i="1"/>
  <c r="Y78" i="1"/>
  <c r="Y286" i="1"/>
  <c r="Y301" i="1"/>
  <c r="Y331" i="1"/>
  <c r="L367" i="1"/>
  <c r="Y77" i="1"/>
  <c r="L258" i="1"/>
  <c r="L348" i="1"/>
  <c r="L357" i="1" s="1"/>
  <c r="L358" i="1" s="1"/>
  <c r="L366" i="1"/>
  <c r="L527" i="1"/>
  <c r="L60" i="1"/>
  <c r="L150" i="1"/>
  <c r="L313" i="1"/>
  <c r="L328" i="1"/>
  <c r="L13" i="1"/>
  <c r="L74" i="1"/>
  <c r="L134" i="1"/>
  <c r="L149" i="1"/>
  <c r="L229" i="1"/>
  <c r="L255" i="1"/>
  <c r="L282" i="1"/>
  <c r="L297" i="1"/>
  <c r="L312" i="1"/>
  <c r="L327" i="1"/>
  <c r="L479" i="1"/>
  <c r="L491" i="1" s="1"/>
  <c r="L494" i="1"/>
  <c r="L506" i="1" s="1"/>
  <c r="L509" i="1"/>
  <c r="L521" i="1" s="1"/>
  <c r="L524" i="1"/>
  <c r="H43" i="1"/>
  <c r="H59" i="1"/>
  <c r="H74" i="1"/>
  <c r="E179" i="1"/>
  <c r="E191" i="1" s="1"/>
  <c r="U133" i="1"/>
  <c r="U146" i="1" s="1"/>
  <c r="L12" i="1"/>
  <c r="L42" i="1"/>
  <c r="L55" i="1" s="1"/>
  <c r="L73" i="1"/>
  <c r="L163" i="1"/>
  <c r="L176" i="1" s="1"/>
  <c r="L11" i="1"/>
  <c r="L665" i="1" s="1"/>
  <c r="H11" i="1"/>
  <c r="U278" i="1"/>
  <c r="Q181" i="1"/>
  <c r="Q280" i="1"/>
  <c r="Q294" i="1" s="1"/>
  <c r="Q132" i="1"/>
  <c r="AA116" i="1"/>
  <c r="AE506" i="1"/>
  <c r="AE521" i="1"/>
  <c r="AF521" i="1"/>
  <c r="AF506" i="1"/>
  <c r="AG521" i="1"/>
  <c r="AG506" i="1"/>
  <c r="AG25" i="1"/>
  <c r="AE25" i="1"/>
  <c r="AA25" i="1"/>
  <c r="AE116" i="1"/>
  <c r="AG116" i="1"/>
  <c r="Y94" i="1"/>
  <c r="Y110" i="1"/>
  <c r="Y217" i="1"/>
  <c r="Y81" i="1"/>
  <c r="V433" i="1" l="1"/>
  <c r="V55" i="1"/>
  <c r="X673" i="1"/>
  <c r="W668" i="1"/>
  <c r="Y191" i="1"/>
  <c r="X675" i="1"/>
  <c r="Y55" i="1"/>
  <c r="X433" i="1"/>
  <c r="X667" i="1"/>
  <c r="V161" i="1"/>
  <c r="Y357" i="1"/>
  <c r="Y375" i="1"/>
  <c r="V566" i="1"/>
  <c r="V581" i="1"/>
  <c r="W670" i="1"/>
  <c r="W161" i="1"/>
  <c r="L589" i="1"/>
  <c r="W665" i="1"/>
  <c r="Y672" i="1"/>
  <c r="Y665" i="1"/>
  <c r="W672" i="1"/>
  <c r="X669" i="1"/>
  <c r="Y666" i="1"/>
  <c r="Y670" i="1"/>
  <c r="X677" i="1"/>
  <c r="Y675" i="1"/>
  <c r="Z23" i="1"/>
  <c r="V677" i="1"/>
  <c r="Z21" i="1"/>
  <c r="V675" i="1"/>
  <c r="V673" i="1"/>
  <c r="V669" i="1"/>
  <c r="V667" i="1"/>
  <c r="X665" i="1"/>
  <c r="Y673" i="1"/>
  <c r="W673" i="1"/>
  <c r="X672" i="1"/>
  <c r="Y671" i="1"/>
  <c r="W671" i="1"/>
  <c r="X670" i="1"/>
  <c r="Y669" i="1"/>
  <c r="W669" i="1"/>
  <c r="X668" i="1"/>
  <c r="Y667" i="1"/>
  <c r="W667" i="1"/>
  <c r="X666" i="1"/>
  <c r="Y677" i="1"/>
  <c r="W677" i="1"/>
  <c r="Z479" i="1"/>
  <c r="W676" i="1"/>
  <c r="Y676" i="1"/>
  <c r="W675" i="1"/>
  <c r="V665" i="1"/>
  <c r="Z22" i="1"/>
  <c r="V676" i="1"/>
  <c r="V674" i="1"/>
  <c r="V668" i="1"/>
  <c r="V666" i="1"/>
  <c r="X674" i="1"/>
  <c r="W278" i="1"/>
  <c r="Y433" i="1"/>
  <c r="Y278" i="1"/>
  <c r="X55" i="1"/>
  <c r="V278" i="1"/>
  <c r="X161" i="1"/>
  <c r="V40" i="1"/>
  <c r="Z430" i="1"/>
  <c r="Z498" i="1"/>
  <c r="Z44" i="1"/>
  <c r="Z45" i="1"/>
  <c r="Z46" i="1"/>
  <c r="Z47" i="1"/>
  <c r="Z48" i="1"/>
  <c r="Z49" i="1"/>
  <c r="Z50" i="1"/>
  <c r="H168" i="1"/>
  <c r="H671" i="1" s="1"/>
  <c r="V223" i="1"/>
  <c r="Z408" i="1"/>
  <c r="L674" i="1"/>
  <c r="Z552" i="1"/>
  <c r="W223" i="1"/>
  <c r="Z492" i="1"/>
  <c r="Z508" i="1"/>
  <c r="Z526" i="1"/>
  <c r="X223" i="1"/>
  <c r="E224" i="1"/>
  <c r="Z20" i="1"/>
  <c r="H86" i="1"/>
  <c r="H675" i="1"/>
  <c r="Z326" i="1"/>
  <c r="Z346" i="1"/>
  <c r="Z385" i="1"/>
  <c r="Z497" i="1"/>
  <c r="F672" i="1"/>
  <c r="Z280" i="1"/>
  <c r="X241" i="1"/>
  <c r="Z259" i="1"/>
  <c r="Z281" i="1"/>
  <c r="Z283" i="1"/>
  <c r="Z285" i="1"/>
  <c r="Z316" i="1"/>
  <c r="Z327" i="1"/>
  <c r="Z328" i="1"/>
  <c r="Z343" i="1"/>
  <c r="Z344" i="1"/>
  <c r="Z347" i="1"/>
  <c r="Y390" i="1"/>
  <c r="Z381" i="1"/>
  <c r="Z391" i="1"/>
  <c r="Z393" i="1"/>
  <c r="Z396" i="1"/>
  <c r="Z397" i="1"/>
  <c r="Z406" i="1"/>
  <c r="Z413" i="1"/>
  <c r="Z424" i="1"/>
  <c r="Z459" i="1"/>
  <c r="Z480" i="1"/>
  <c r="Z481" i="1"/>
  <c r="Z483" i="1"/>
  <c r="Z493" i="1"/>
  <c r="Z496" i="1"/>
  <c r="Z499" i="1"/>
  <c r="Z501" i="1"/>
  <c r="Z507" i="1"/>
  <c r="Z509" i="1"/>
  <c r="Z512" i="1"/>
  <c r="L676" i="1"/>
  <c r="Z437" i="1"/>
  <c r="Z444" i="1"/>
  <c r="V25" i="1"/>
  <c r="W191" i="1"/>
  <c r="R340" i="1"/>
  <c r="J421" i="1"/>
  <c r="O421" i="1"/>
  <c r="S421" i="1"/>
  <c r="Z633" i="1"/>
  <c r="Z648" i="1"/>
  <c r="Z651" i="1"/>
  <c r="Z652" i="1"/>
  <c r="M340" i="1"/>
  <c r="H665" i="1"/>
  <c r="Z332" i="1"/>
  <c r="Z331" i="1"/>
  <c r="X176" i="1"/>
  <c r="Y241" i="1"/>
  <c r="Y324" i="1"/>
  <c r="V390" i="1"/>
  <c r="V405" i="1"/>
  <c r="V420" i="1"/>
  <c r="V491" i="1"/>
  <c r="V506" i="1"/>
  <c r="V521" i="1"/>
  <c r="V449" i="1"/>
  <c r="W644" i="1"/>
  <c r="Y662" i="1"/>
  <c r="Q146" i="1"/>
  <c r="Q665" i="1"/>
  <c r="W476" i="1"/>
  <c r="Y476" i="1"/>
  <c r="V465" i="1"/>
  <c r="Z452" i="1"/>
  <c r="V476" i="1"/>
  <c r="X476" i="1"/>
  <c r="Z257" i="1"/>
  <c r="Z125" i="1"/>
  <c r="Z229" i="1"/>
  <c r="Z272" i="1"/>
  <c r="Z312" i="1"/>
  <c r="Z110" i="1"/>
  <c r="Z268" i="1"/>
  <c r="L309" i="1"/>
  <c r="Y267" i="1"/>
  <c r="L324" i="1"/>
  <c r="Z287" i="1"/>
  <c r="Y405" i="1"/>
  <c r="Y420" i="1"/>
  <c r="Y465" i="1"/>
  <c r="Y491" i="1"/>
  <c r="Y506" i="1"/>
  <c r="Y521" i="1"/>
  <c r="Y449" i="1"/>
  <c r="V644" i="1"/>
  <c r="V645" i="1" s="1"/>
  <c r="V662" i="1"/>
  <c r="Z168" i="1"/>
  <c r="Z255" i="1"/>
  <c r="Z261" i="1"/>
  <c r="Z275" i="1"/>
  <c r="Z124" i="1"/>
  <c r="Z216" i="1"/>
  <c r="H25" i="1"/>
  <c r="L294" i="1"/>
  <c r="L241" i="1"/>
  <c r="Z198" i="1"/>
  <c r="Y566" i="1"/>
  <c r="Y581" i="1"/>
  <c r="V589" i="1"/>
  <c r="V596" i="1" s="1"/>
  <c r="Z72" i="1"/>
  <c r="Z169" i="1"/>
  <c r="Z170" i="1"/>
  <c r="Z228" i="1"/>
  <c r="Z230" i="1"/>
  <c r="Z232" i="1"/>
  <c r="Z270" i="1"/>
  <c r="Z274" i="1"/>
  <c r="Z284" i="1"/>
  <c r="Z295" i="1"/>
  <c r="Z296" i="1"/>
  <c r="Z298" i="1"/>
  <c r="Z300" i="1"/>
  <c r="Z618" i="1"/>
  <c r="L449" i="1"/>
  <c r="Z529" i="1"/>
  <c r="Z530" i="1"/>
  <c r="Z541" i="1"/>
  <c r="Z631" i="1"/>
  <c r="Z636" i="1"/>
  <c r="Z649" i="1"/>
  <c r="Z654" i="1"/>
  <c r="Z657" i="1"/>
  <c r="Z603" i="1"/>
  <c r="Z108" i="1"/>
  <c r="Z132" i="1"/>
  <c r="Z139" i="1"/>
  <c r="Z140" i="1"/>
  <c r="Z215" i="1"/>
  <c r="Z231" i="1"/>
  <c r="Z233" i="1"/>
  <c r="Z234" i="1"/>
  <c r="Z235" i="1"/>
  <c r="Z236" i="1"/>
  <c r="Z254" i="1"/>
  <c r="Z256" i="1"/>
  <c r="Z258" i="1"/>
  <c r="Z260" i="1"/>
  <c r="Z262" i="1"/>
  <c r="Z269" i="1"/>
  <c r="Z271" i="1"/>
  <c r="Z273" i="1"/>
  <c r="Z282" i="1"/>
  <c r="Z286" i="1"/>
  <c r="Z297" i="1"/>
  <c r="Z301" i="1"/>
  <c r="Z311" i="1"/>
  <c r="Z313" i="1"/>
  <c r="Z314" i="1"/>
  <c r="Z315" i="1"/>
  <c r="Z317" i="1"/>
  <c r="Z318" i="1"/>
  <c r="Z319" i="1"/>
  <c r="Z325" i="1"/>
  <c r="Z329" i="1"/>
  <c r="Z382" i="1"/>
  <c r="Z407" i="1"/>
  <c r="Z409" i="1"/>
  <c r="Z414" i="1"/>
  <c r="Z486" i="1"/>
  <c r="Z515" i="1"/>
  <c r="J340" i="1"/>
  <c r="X252" i="1"/>
  <c r="L528" i="1"/>
  <c r="L536" i="1" s="1"/>
  <c r="V528" i="1"/>
  <c r="Z528" i="1" s="1"/>
  <c r="I670" i="1"/>
  <c r="L330" i="1"/>
  <c r="L339" i="1" s="1"/>
  <c r="V330" i="1"/>
  <c r="Z330" i="1" s="1"/>
  <c r="W176" i="1"/>
  <c r="X267" i="1"/>
  <c r="Z253" i="1"/>
  <c r="X324" i="1"/>
  <c r="Z310" i="1"/>
  <c r="Y536" i="1"/>
  <c r="Z634" i="1"/>
  <c r="Z635" i="1"/>
  <c r="Z637" i="1"/>
  <c r="Z638" i="1"/>
  <c r="Z639" i="1"/>
  <c r="Z650" i="1"/>
  <c r="Z653" i="1"/>
  <c r="Z655" i="1"/>
  <c r="Z656" i="1"/>
  <c r="L86" i="1"/>
  <c r="Z345" i="1"/>
  <c r="Z348" i="1"/>
  <c r="Z349" i="1"/>
  <c r="Z351" i="1"/>
  <c r="Z377" i="1"/>
  <c r="Z378" i="1"/>
  <c r="Z379" i="1"/>
  <c r="Z383" i="1"/>
  <c r="Z384" i="1"/>
  <c r="Z392" i="1"/>
  <c r="Z394" i="1"/>
  <c r="Z395" i="1"/>
  <c r="Z398" i="1"/>
  <c r="Z399" i="1"/>
  <c r="Z400" i="1"/>
  <c r="Z410" i="1"/>
  <c r="Z411" i="1"/>
  <c r="Z412" i="1"/>
  <c r="Z415" i="1"/>
  <c r="Z427" i="1"/>
  <c r="Z454" i="1"/>
  <c r="Z455" i="1"/>
  <c r="Z456" i="1"/>
  <c r="Z457" i="1"/>
  <c r="Z458" i="1"/>
  <c r="Z472" i="1"/>
  <c r="Z476" i="1" s="1"/>
  <c r="Z478" i="1"/>
  <c r="Z482" i="1"/>
  <c r="Z484" i="1"/>
  <c r="Z485" i="1"/>
  <c r="Z494" i="1"/>
  <c r="Z495" i="1"/>
  <c r="Z500" i="1"/>
  <c r="Z510" i="1"/>
  <c r="Z511" i="1"/>
  <c r="Z513" i="1"/>
  <c r="Z516" i="1"/>
  <c r="Z436" i="1"/>
  <c r="Z438" i="1"/>
  <c r="Z439" i="1"/>
  <c r="Z440" i="1"/>
  <c r="Z441" i="1"/>
  <c r="Z442" i="1"/>
  <c r="Z443" i="1"/>
  <c r="Z523" i="1"/>
  <c r="Z524" i="1"/>
  <c r="Z525" i="1"/>
  <c r="Z527" i="1"/>
  <c r="W86" i="1"/>
  <c r="Z88" i="1"/>
  <c r="Z91" i="1"/>
  <c r="W491" i="1"/>
  <c r="Y25" i="1"/>
  <c r="Z87" i="1"/>
  <c r="Z89" i="1"/>
  <c r="Z90" i="1"/>
  <c r="X191" i="1"/>
  <c r="X206" i="1"/>
  <c r="V357" i="1"/>
  <c r="V358" i="1" s="1"/>
  <c r="V375" i="1"/>
  <c r="Z362" i="1"/>
  <c r="Z363" i="1"/>
  <c r="Z364" i="1"/>
  <c r="Z365" i="1"/>
  <c r="Z366" i="1"/>
  <c r="Z367" i="1"/>
  <c r="Z368" i="1"/>
  <c r="Z370" i="1"/>
  <c r="Z380" i="1"/>
  <c r="Z431" i="1"/>
  <c r="Z460" i="1"/>
  <c r="Z531" i="1"/>
  <c r="Z572" i="1"/>
  <c r="Z632" i="1"/>
  <c r="K421" i="1"/>
  <c r="P421" i="1"/>
  <c r="Q340" i="1"/>
  <c r="U340" i="1"/>
  <c r="Z522" i="1"/>
  <c r="Z477" i="1"/>
  <c r="Z376" i="1"/>
  <c r="Z302" i="1"/>
  <c r="Z303" i="1"/>
  <c r="L675" i="1"/>
  <c r="W101" i="1"/>
  <c r="V146" i="1"/>
  <c r="Y176" i="1"/>
  <c r="V241" i="1"/>
  <c r="V267" i="1"/>
  <c r="Z276" i="1"/>
  <c r="Z277" i="1"/>
  <c r="Z299" i="1"/>
  <c r="V324" i="1"/>
  <c r="W357" i="1"/>
  <c r="W358" i="1" s="1"/>
  <c r="W375" i="1"/>
  <c r="W390" i="1"/>
  <c r="W405" i="1"/>
  <c r="W420" i="1"/>
  <c r="W465" i="1"/>
  <c r="W506" i="1"/>
  <c r="W521" i="1"/>
  <c r="W449" i="1"/>
  <c r="W536" i="1"/>
  <c r="W566" i="1"/>
  <c r="W581" i="1"/>
  <c r="M421" i="1"/>
  <c r="Q421" i="1"/>
  <c r="U421" i="1"/>
  <c r="Z435" i="1"/>
  <c r="Z423" i="1"/>
  <c r="Z361" i="1"/>
  <c r="Z227" i="1"/>
  <c r="H55" i="1"/>
  <c r="L146" i="1"/>
  <c r="Z288" i="1"/>
  <c r="Z630" i="1"/>
  <c r="Z333" i="1"/>
  <c r="Z334" i="1"/>
  <c r="W116" i="1"/>
  <c r="W131" i="1"/>
  <c r="W146" i="1"/>
  <c r="Y161" i="1"/>
  <c r="V176" i="1"/>
  <c r="V191" i="1"/>
  <c r="Z193" i="1"/>
  <c r="Z194" i="1"/>
  <c r="W241" i="1"/>
  <c r="W267" i="1"/>
  <c r="W294" i="1"/>
  <c r="W309" i="1"/>
  <c r="W324" i="1"/>
  <c r="W339" i="1"/>
  <c r="X357" i="1"/>
  <c r="X358" i="1" s="1"/>
  <c r="X375" i="1"/>
  <c r="X390" i="1"/>
  <c r="X405" i="1"/>
  <c r="X420" i="1"/>
  <c r="X465" i="1"/>
  <c r="X491" i="1"/>
  <c r="X506" i="1"/>
  <c r="X521" i="1"/>
  <c r="X449" i="1"/>
  <c r="X536" i="1"/>
  <c r="X566" i="1"/>
  <c r="X581" i="1"/>
  <c r="X644" i="1"/>
  <c r="X662" i="1"/>
  <c r="Z386" i="1"/>
  <c r="Z387" i="1"/>
  <c r="Z388" i="1"/>
  <c r="Z401" i="1"/>
  <c r="Z402" i="1"/>
  <c r="Z403" i="1"/>
  <c r="Z416" i="1"/>
  <c r="Z417" i="1"/>
  <c r="Z418" i="1"/>
  <c r="Z461" i="1"/>
  <c r="Z462" i="1"/>
  <c r="Z463" i="1"/>
  <c r="Z487" i="1"/>
  <c r="Z488" i="1"/>
  <c r="Z489" i="1"/>
  <c r="Z502" i="1"/>
  <c r="Z503" i="1"/>
  <c r="Z504" i="1"/>
  <c r="Z517" i="1"/>
  <c r="Z518" i="1"/>
  <c r="Z519" i="1"/>
  <c r="Z445" i="1"/>
  <c r="Z446" i="1"/>
  <c r="Z447" i="1"/>
  <c r="Z532" i="1"/>
  <c r="Z533" i="1"/>
  <c r="Z534" i="1"/>
  <c r="Z547" i="1"/>
  <c r="Z548" i="1"/>
  <c r="Z549" i="1"/>
  <c r="Z562" i="1"/>
  <c r="Z563" i="1"/>
  <c r="Z564" i="1"/>
  <c r="Z577" i="1"/>
  <c r="Z578" i="1"/>
  <c r="Z579" i="1"/>
  <c r="Z592" i="1"/>
  <c r="I421" i="1"/>
  <c r="N421" i="1"/>
  <c r="R421" i="1"/>
  <c r="T421" i="1"/>
  <c r="L267" i="1"/>
  <c r="L596" i="1"/>
  <c r="L25" i="1"/>
  <c r="X626" i="1"/>
  <c r="V626" i="1"/>
  <c r="X611" i="1"/>
  <c r="V611" i="1"/>
  <c r="X596" i="1"/>
  <c r="C627" i="1"/>
  <c r="S627" i="1"/>
  <c r="Q627" i="1"/>
  <c r="O627" i="1"/>
  <c r="M627" i="1"/>
  <c r="K627" i="1"/>
  <c r="G627" i="1"/>
  <c r="E627" i="1"/>
  <c r="Y626" i="1"/>
  <c r="W626" i="1"/>
  <c r="Y611" i="1"/>
  <c r="W611" i="1"/>
  <c r="Y596" i="1"/>
  <c r="W596" i="1"/>
  <c r="T627" i="1"/>
  <c r="R627" i="1"/>
  <c r="P627" i="1"/>
  <c r="N627" i="1"/>
  <c r="J627" i="1"/>
  <c r="H627" i="1"/>
  <c r="F627" i="1"/>
  <c r="D627" i="1"/>
  <c r="U627" i="1"/>
  <c r="W551" i="1"/>
  <c r="Y551" i="1"/>
  <c r="I596" i="1"/>
  <c r="Y644" i="1"/>
  <c r="Y645" i="1" s="1"/>
  <c r="V551" i="1"/>
  <c r="X551" i="1"/>
  <c r="I536" i="1"/>
  <c r="I627" i="1" s="1"/>
  <c r="W662" i="1"/>
  <c r="W663" i="1" s="1"/>
  <c r="Z593" i="1"/>
  <c r="Z594" i="1"/>
  <c r="Z607" i="1"/>
  <c r="L161" i="1"/>
  <c r="V86" i="1"/>
  <c r="V131" i="1"/>
  <c r="Z640" i="1"/>
  <c r="Z641" i="1"/>
  <c r="Z642" i="1"/>
  <c r="L668" i="1"/>
  <c r="L375" i="1"/>
  <c r="L421" i="1" s="1"/>
  <c r="H667" i="1"/>
  <c r="Q176" i="1"/>
  <c r="Q668" i="1"/>
  <c r="T675" i="1"/>
  <c r="X86" i="1"/>
  <c r="X116" i="1"/>
  <c r="X131" i="1"/>
  <c r="X146" i="1"/>
  <c r="W206" i="1"/>
  <c r="Y206" i="1"/>
  <c r="V294" i="1"/>
  <c r="X294" i="1"/>
  <c r="V309" i="1"/>
  <c r="X309" i="1"/>
  <c r="X339" i="1"/>
  <c r="L672" i="1"/>
  <c r="X71" i="1"/>
  <c r="V71" i="1"/>
  <c r="L666" i="1"/>
  <c r="L667" i="1"/>
  <c r="Q191" i="1"/>
  <c r="U670" i="1"/>
  <c r="U675" i="1"/>
  <c r="S675" i="1"/>
  <c r="Y86" i="1"/>
  <c r="X101" i="1"/>
  <c r="Y146" i="1"/>
  <c r="V206" i="1"/>
  <c r="Y294" i="1"/>
  <c r="Y309" i="1"/>
  <c r="Y339" i="1"/>
  <c r="V116" i="1"/>
  <c r="L673" i="1"/>
  <c r="H672" i="1"/>
  <c r="L71" i="1"/>
  <c r="Y71" i="1"/>
  <c r="W71" i="1"/>
  <c r="H71" i="1"/>
  <c r="Z608" i="1"/>
  <c r="Z609" i="1"/>
  <c r="Z622" i="1"/>
  <c r="Z623" i="1"/>
  <c r="Z624" i="1"/>
  <c r="L677" i="1"/>
  <c r="Z237" i="1"/>
  <c r="Z238" i="1"/>
  <c r="Z239" i="1"/>
  <c r="Z203" i="1"/>
  <c r="Z204" i="1"/>
  <c r="Z263" i="1"/>
  <c r="Z264" i="1"/>
  <c r="Z265" i="1"/>
  <c r="Z290" i="1"/>
  <c r="Z291" i="1"/>
  <c r="Z292" i="1"/>
  <c r="Z307" i="1"/>
  <c r="Z320" i="1"/>
  <c r="Z321" i="1"/>
  <c r="Z322" i="1"/>
  <c r="Z335" i="1"/>
  <c r="Z336" i="1"/>
  <c r="Z337" i="1"/>
  <c r="Z353" i="1"/>
  <c r="Z354" i="1"/>
  <c r="Z355" i="1"/>
  <c r="Z371" i="1"/>
  <c r="Z372" i="1"/>
  <c r="Z373" i="1"/>
  <c r="I671" i="1"/>
  <c r="H670" i="1"/>
  <c r="Q669" i="1"/>
  <c r="E667" i="1"/>
  <c r="V101" i="1"/>
  <c r="I339" i="1"/>
  <c r="I340" i="1" s="1"/>
  <c r="Z117" i="1"/>
  <c r="Z150" i="1"/>
  <c r="Z152" i="1"/>
  <c r="Z153" i="1"/>
  <c r="Z155" i="1"/>
  <c r="Z658" i="1"/>
  <c r="Z659" i="1"/>
  <c r="Z660" i="1"/>
  <c r="F671" i="1"/>
  <c r="F664" i="1" s="1"/>
  <c r="R669" i="1"/>
  <c r="L669" i="1"/>
  <c r="U666" i="1"/>
  <c r="R206" i="1"/>
  <c r="Z305" i="1"/>
  <c r="Z306" i="1"/>
  <c r="Z92" i="1"/>
  <c r="Z93" i="1"/>
  <c r="Z102" i="1"/>
  <c r="Z103" i="1"/>
  <c r="Z118" i="1"/>
  <c r="Z211" i="1"/>
  <c r="Z214" i="1"/>
  <c r="Z369" i="1"/>
  <c r="Z42" i="1"/>
  <c r="Z43" i="1"/>
  <c r="Z121" i="1"/>
  <c r="Z123" i="1"/>
  <c r="Z138" i="1"/>
  <c r="Z147" i="1"/>
  <c r="Z242" i="1"/>
  <c r="Z213" i="1"/>
  <c r="Z250" i="1"/>
  <c r="Z246" i="1"/>
  <c r="Z26" i="1"/>
  <c r="Z59" i="1"/>
  <c r="Z158" i="1"/>
  <c r="Z219" i="1"/>
  <c r="Z173" i="1"/>
  <c r="Z189" i="1"/>
  <c r="Z61" i="1"/>
  <c r="Z62" i="1"/>
  <c r="Z63" i="1"/>
  <c r="Z64" i="1"/>
  <c r="Z65" i="1"/>
  <c r="Z66" i="1"/>
  <c r="Z73" i="1"/>
  <c r="Z74" i="1"/>
  <c r="Z75" i="1"/>
  <c r="Z76" i="1"/>
  <c r="Z11" i="1"/>
  <c r="Z38" i="1"/>
  <c r="Z77" i="1"/>
  <c r="Z78" i="1"/>
  <c r="Z80" i="1"/>
  <c r="Z94" i="1"/>
  <c r="Z95" i="1"/>
  <c r="Z18" i="1"/>
  <c r="Z16" i="1"/>
  <c r="Z14" i="1"/>
  <c r="Z220" i="1"/>
  <c r="Z174" i="1"/>
  <c r="Z12" i="1"/>
  <c r="Z79" i="1"/>
  <c r="Z81" i="1"/>
  <c r="Z165" i="1"/>
  <c r="Z195" i="1"/>
  <c r="Z425" i="1"/>
  <c r="Z19" i="1"/>
  <c r="Z17" i="1"/>
  <c r="Z15" i="1"/>
  <c r="Z13" i="1"/>
  <c r="Z591" i="1"/>
  <c r="Z588" i="1"/>
  <c r="Z57" i="1"/>
  <c r="Z188" i="1"/>
  <c r="Z172" i="1"/>
  <c r="Z27" i="1"/>
  <c r="Z28" i="1"/>
  <c r="Z29" i="1"/>
  <c r="Z30" i="1"/>
  <c r="Z31" i="1"/>
  <c r="Z32" i="1"/>
  <c r="Z33" i="1"/>
  <c r="Z34" i="1"/>
  <c r="Z426" i="1"/>
  <c r="Z428" i="1"/>
  <c r="Z590" i="1"/>
  <c r="Z248" i="1"/>
  <c r="V252" i="1"/>
  <c r="Z41" i="1"/>
  <c r="Z60" i="1"/>
  <c r="Z122" i="1"/>
  <c r="Z159" i="1"/>
  <c r="Z162" i="1"/>
  <c r="Z163" i="1"/>
  <c r="Z164" i="1"/>
  <c r="Y358" i="1"/>
  <c r="Z244" i="1"/>
  <c r="Z58" i="1"/>
  <c r="Z352" i="1"/>
  <c r="K340" i="1"/>
  <c r="Z144" i="1"/>
  <c r="Z249" i="1"/>
  <c r="Z245" i="1"/>
  <c r="Z251" i="1"/>
  <c r="Z247" i="1"/>
  <c r="Y252" i="1"/>
  <c r="Z243" i="1"/>
  <c r="Z429" i="1"/>
  <c r="Z432" i="1"/>
  <c r="Y126" i="1"/>
  <c r="Y131" i="1" s="1"/>
  <c r="U196" i="1"/>
  <c r="U206" i="1" s="1"/>
  <c r="W25" i="1"/>
  <c r="W40" i="1"/>
  <c r="Y40" i="1"/>
  <c r="Z105" i="1"/>
  <c r="Z106" i="1"/>
  <c r="Z107" i="1"/>
  <c r="Z133" i="1"/>
  <c r="Z134" i="1"/>
  <c r="Z135" i="1"/>
  <c r="Z136" i="1"/>
  <c r="Z137" i="1"/>
  <c r="Z148" i="1"/>
  <c r="Z149" i="1"/>
  <c r="Z208" i="1"/>
  <c r="Z209" i="1"/>
  <c r="Z210" i="1"/>
  <c r="Z167" i="1"/>
  <c r="Z171" i="1"/>
  <c r="Z177" i="1"/>
  <c r="Z178" i="1"/>
  <c r="Z179" i="1"/>
  <c r="Z180" i="1"/>
  <c r="Z181" i="1"/>
  <c r="Z182" i="1"/>
  <c r="Z183" i="1"/>
  <c r="Z185" i="1"/>
  <c r="Z186" i="1"/>
  <c r="Z192" i="1"/>
  <c r="W433" i="1"/>
  <c r="Z543" i="1"/>
  <c r="W252" i="1"/>
  <c r="Z304" i="1"/>
  <c r="Z289" i="1"/>
  <c r="Z109" i="1"/>
  <c r="Z151" i="1"/>
  <c r="Z212" i="1"/>
  <c r="Z166" i="1"/>
  <c r="Z197" i="1"/>
  <c r="Z199" i="1"/>
  <c r="Z200" i="1"/>
  <c r="Z201" i="1"/>
  <c r="Z104" i="1"/>
  <c r="Z119" i="1"/>
  <c r="Z120" i="1"/>
  <c r="Z154" i="1"/>
  <c r="Z184" i="1"/>
  <c r="Z350" i="1"/>
  <c r="Z514" i="1"/>
  <c r="X40" i="1"/>
  <c r="X25" i="1"/>
  <c r="Z217" i="1"/>
  <c r="Z196" i="1"/>
  <c r="W664" i="1" l="1"/>
  <c r="V672" i="1"/>
  <c r="Z671" i="1"/>
  <c r="Z668" i="1"/>
  <c r="Z667" i="1"/>
  <c r="X664" i="1"/>
  <c r="Z675" i="1"/>
  <c r="Z677" i="1"/>
  <c r="Z669" i="1"/>
  <c r="Z673" i="1"/>
  <c r="Z666" i="1"/>
  <c r="Z670" i="1"/>
  <c r="Z665" i="1"/>
  <c r="V670" i="1"/>
  <c r="Z676" i="1"/>
  <c r="V671" i="1"/>
  <c r="Z375" i="1"/>
  <c r="AA355" i="1"/>
  <c r="H176" i="1"/>
  <c r="Z176" i="1"/>
  <c r="Z161" i="1"/>
  <c r="Z146" i="1"/>
  <c r="Z55" i="1"/>
  <c r="Z86" i="1"/>
  <c r="Z71" i="1"/>
  <c r="Z40" i="1"/>
  <c r="Z25" i="1"/>
  <c r="Z223" i="1"/>
  <c r="Z420" i="1"/>
  <c r="Z589" i="1"/>
  <c r="Z596" i="1" s="1"/>
  <c r="V339" i="1"/>
  <c r="V340" i="1" s="1"/>
  <c r="V421" i="1"/>
  <c r="Z521" i="1"/>
  <c r="Z551" i="1"/>
  <c r="H664" i="1"/>
  <c r="Y421" i="1"/>
  <c r="Z390" i="1"/>
  <c r="Z278" i="1"/>
  <c r="Z566" i="1"/>
  <c r="X627" i="1"/>
  <c r="Z491" i="1"/>
  <c r="Z536" i="1"/>
  <c r="Z506" i="1"/>
  <c r="Z405" i="1"/>
  <c r="L340" i="1"/>
  <c r="X340" i="1"/>
  <c r="Z449" i="1"/>
  <c r="Y627" i="1"/>
  <c r="L627" i="1"/>
  <c r="Z581" i="1"/>
  <c r="Z294" i="1"/>
  <c r="W627" i="1"/>
  <c r="Z465" i="1"/>
  <c r="L670" i="1"/>
  <c r="Z126" i="1"/>
  <c r="Z131" i="1" s="1"/>
  <c r="L671" i="1"/>
  <c r="W421" i="1"/>
  <c r="V536" i="1"/>
  <c r="V627" i="1" s="1"/>
  <c r="W340" i="1"/>
  <c r="X421" i="1"/>
  <c r="Z626" i="1"/>
  <c r="Z662" i="1"/>
  <c r="Z663" i="1" s="1"/>
  <c r="Z644" i="1"/>
  <c r="Z645" i="1" s="1"/>
  <c r="Z611" i="1"/>
  <c r="Z357" i="1"/>
  <c r="Z324" i="1"/>
  <c r="Z241" i="1"/>
  <c r="Z309" i="1"/>
  <c r="Z339" i="1"/>
  <c r="Z267" i="1"/>
  <c r="Z206" i="1"/>
  <c r="U669" i="1"/>
  <c r="Z191" i="1"/>
  <c r="Z358" i="1"/>
  <c r="Y340" i="1"/>
  <c r="Z433" i="1"/>
  <c r="Z252" i="1"/>
  <c r="Y111" i="1"/>
  <c r="Y116" i="1" s="1"/>
  <c r="Y96" i="1"/>
  <c r="V664" i="1" l="1"/>
  <c r="Z672" i="1"/>
  <c r="Y674" i="1"/>
  <c r="Y664" i="1" s="1"/>
  <c r="AB355" i="1"/>
  <c r="Z421" i="1"/>
  <c r="Z96" i="1"/>
  <c r="Y101" i="1"/>
  <c r="Z627" i="1"/>
  <c r="Z340" i="1"/>
  <c r="Z111" i="1"/>
  <c r="Z116" i="1" s="1"/>
  <c r="Z674" i="1" l="1"/>
  <c r="Z664" i="1" s="1"/>
  <c r="Z101" i="1"/>
  <c r="AC355" i="1"/>
  <c r="AD355" i="1" s="1"/>
  <c r="AE355" i="1" s="1"/>
  <c r="AF355" i="1" s="1"/>
  <c r="AG355" i="1" s="1"/>
  <c r="Z224" i="1"/>
  <c r="E664" i="1"/>
  <c r="C224" i="1"/>
  <c r="C664" i="1" s="1"/>
  <c r="F224" i="1"/>
  <c r="H224" i="1"/>
  <c r="I224" i="1"/>
  <c r="I664" i="1" s="1"/>
  <c r="J224" i="1"/>
  <c r="J664" i="1" s="1"/>
  <c r="L224" i="1"/>
  <c r="L664" i="1" s="1"/>
  <c r="M224" i="1"/>
  <c r="M664" i="1" s="1"/>
  <c r="Q224" i="1"/>
  <c r="Q664" i="1" s="1"/>
  <c r="R224" i="1"/>
  <c r="R664" i="1" s="1"/>
  <c r="U224" i="1"/>
  <c r="U664" i="1" s="1"/>
  <c r="V224" i="1"/>
  <c r="W224" i="1"/>
  <c r="X224" i="1"/>
  <c r="AC223" i="1"/>
  <c r="AD223" i="1"/>
  <c r="G664" i="1"/>
  <c r="G224" i="1"/>
  <c r="G223" i="1"/>
  <c r="D223" i="1"/>
  <c r="D224" i="1"/>
  <c r="D664" i="1"/>
  <c r="S664" i="1"/>
  <c r="S224" i="1"/>
  <c r="S223" i="1"/>
  <c r="K223" i="1"/>
  <c r="K224" i="1"/>
  <c r="K664" i="1"/>
  <c r="T223" i="1"/>
  <c r="T224" i="1"/>
  <c r="T664" i="1"/>
  <c r="AB223" i="1"/>
  <c r="P223" i="1"/>
  <c r="P224" i="1"/>
  <c r="P664" i="1"/>
  <c r="O664" i="1"/>
  <c r="O224" i="1"/>
  <c r="O223" i="1"/>
  <c r="N223" i="1"/>
  <c r="N224" i="1"/>
  <c r="N664" i="1"/>
  <c r="AA223" i="1"/>
  <c r="AE223" i="1"/>
  <c r="AF223" i="1"/>
  <c r="AG223" i="1"/>
  <c r="Y223" i="1"/>
  <c r="Y224" i="1"/>
</calcChain>
</file>

<file path=xl/sharedStrings.xml><?xml version="1.0" encoding="utf-8"?>
<sst xmlns="http://schemas.openxmlformats.org/spreadsheetml/2006/main" count="232" uniqueCount="148">
  <si>
    <t>№ п/п</t>
  </si>
  <si>
    <t>Наименование энергосберегающих мероприятий</t>
  </si>
  <si>
    <t>Управление образования</t>
  </si>
  <si>
    <t>МО "Шалакушское"</t>
  </si>
  <si>
    <t>МО "Мошинское"</t>
  </si>
  <si>
    <t>Годовое снижение с расхода на коммунальное обслуживание</t>
  </si>
  <si>
    <t>Срок окупаемости</t>
  </si>
  <si>
    <t>Годовое снижение бюджетных расходов</t>
  </si>
  <si>
    <t>Годовая экономия энергопотребления</t>
  </si>
  <si>
    <t>Гкал/год</t>
  </si>
  <si>
    <t>кВтч/год</t>
  </si>
  <si>
    <t>м3/год</t>
  </si>
  <si>
    <t>т.у.т/год</t>
  </si>
  <si>
    <t>тыс.руб</t>
  </si>
  <si>
    <t>год</t>
  </si>
  <si>
    <t>Установка приборов учета электрической энергии</t>
  </si>
  <si>
    <t>Установка приборов учета воды</t>
  </si>
  <si>
    <t>Проведение энергетических обследований (энергоаудита)</t>
  </si>
  <si>
    <t>Мероприятия по снижению теплопотерь здания</t>
  </si>
  <si>
    <t>Мероприятия по экономии электроэнергии</t>
  </si>
  <si>
    <t>Мероприятия по экономии холодной воды</t>
  </si>
  <si>
    <t>Установка общедомовых приборов учета тепловой энергии</t>
  </si>
  <si>
    <t>Установка общедомовых приборов учета воды</t>
  </si>
  <si>
    <t>Мероприятия по замещению бензина, используемого транспортными средствами в качестве моторного топлива природным газом</t>
  </si>
  <si>
    <t>Капитальный ремонт и модернизация сетей наружного освещения</t>
  </si>
  <si>
    <t>Внедрение автоматизированной системы управления наружным освещением (АСУНО)</t>
  </si>
  <si>
    <t>Итого</t>
  </si>
  <si>
    <t>сумма</t>
  </si>
  <si>
    <t>ИТОГО</t>
  </si>
  <si>
    <t>Приобретение энергосберегающих ламп</t>
  </si>
  <si>
    <t>Мероприятия по снижению теплопотерь здания (замена оконных блоков)</t>
  </si>
  <si>
    <t>Замена (реконструкция) узлов пункта теплоснабжения</t>
  </si>
  <si>
    <t>Замена ламп уличного освещения на энергосберегающие</t>
  </si>
  <si>
    <t>Мероприятия по модернизации тепловых вводов и экономии теплоэнергии (реконструкция и ремонт системы теплоснабжения</t>
  </si>
  <si>
    <t>Мероприятия по экономии электроэнергии Замена и ремонт системы электроснабжения внутри зданий и наружного освещения (ремонт электропроводки)</t>
  </si>
  <si>
    <t>Установка реле времени на объектах уличного освещения</t>
  </si>
  <si>
    <t>Промывка системы отопления</t>
  </si>
  <si>
    <t>Замена входных дверей, дверей запасного выхода</t>
  </si>
  <si>
    <t>Капитальный ремонт муниципальных зданий</t>
  </si>
  <si>
    <t>областной бюджет</t>
  </si>
  <si>
    <t>бюджет поселения</t>
  </si>
  <si>
    <t>внебюджет</t>
  </si>
  <si>
    <t>в том числе по годам</t>
  </si>
  <si>
    <t>районный бюджет</t>
  </si>
  <si>
    <t>Мероприятия по снижению теплопотерь здания (ремонт кровли)</t>
  </si>
  <si>
    <t>Установка станции управления с частотным преобразователем Альтивар, насоса ГВС и подпиточных насосов 55 кВт + 15 кВт на "Центральной" котельной с заменой насосов</t>
  </si>
  <si>
    <t>Установка станции управления с частотным преобразователем Альтивар, насоса ГВС 7,5 кВт на котельной Андреевская с заменой насосов</t>
  </si>
  <si>
    <t>Капитальный ремонт тепловых сетей п. Шалакуша</t>
  </si>
  <si>
    <t>Строительство котельных, работающих на биотопливе (щепа)г. Каргополь-2 -63 млн. руб.объединение котельной Тульской,Щебзавод, РСУ и присоеденение ее к Центральной (строительство теплотрассы)</t>
  </si>
  <si>
    <t>Инвентаризация бесхозных объектов недвижимого имущества. Организация постановки объектов на учет в качестве бесхозных объектов недвижимого имущества. Признание права собственности на бесхозные объекты недвижимого имущества</t>
  </si>
  <si>
    <t>Установка общедомовых приборов учета электрической энергии (в том числе установка пожарной сигнализации в многоквартирном доме по адресу: г.Няндома, ул.Строителей, д.23б</t>
  </si>
  <si>
    <t>Установка приборов учета тепловой энергии, холодной воды (установка приборов учета поднятой воды-4 шт. учета тепловой энергии-25 шт)</t>
  </si>
  <si>
    <t>Возмещение затрат на капитальный ремонт котельных</t>
  </si>
  <si>
    <t>затраты на реализацию мероприятий, тыс.руб.</t>
  </si>
  <si>
    <t>затраты на реализацию мероприятий,тыс.руб.</t>
  </si>
  <si>
    <t>Ремонт водопровода холодного водоснабжения: замена участка хоз. питьевого водоснабжения в г. Няндома; частичная замена водопроводного участка в г. Няндома, ул. 60 лет Октября, к дому № 22; капитальный ремонт участка водопроводной сети от водопроводной башни в г. Няндома, ул. Гагарина</t>
  </si>
  <si>
    <t>Капитальный ремонт муниципальных жилых домов</t>
  </si>
  <si>
    <t>Замена насосного агрегата с электродвигателем 22 кВт на насосный агрегат "Вило" с электродвигателем 7,5 кВт на котельной АТП</t>
  </si>
  <si>
    <t>Капитальный ремонт тепловой сети и котельной в дер. Петариха</t>
  </si>
  <si>
    <t>Капитальный ремонт водозабора с оз.Петаревское</t>
  </si>
  <si>
    <t>Приобретение и замена ламп дневного света (люминисцентные лампы)</t>
  </si>
  <si>
    <t>Капитальный ремонт теплотрассы в п. Заозерный (от распределительного узла у дома № 10 по ул.Городская до здания интерната)</t>
  </si>
  <si>
    <t>Ремонт аварийного участка теплотрассы от ТК д.№28 до ТК д.№26 по ул.И.Севостьянова, в г.Няндома</t>
  </si>
  <si>
    <t>Ремонт участка тепловой сети по адресу: г.Няндома, ул.Ф.Платтена, д.5</t>
  </si>
  <si>
    <t>Ремонтные работы на аварийном участке тепловых и водопроводных сетей</t>
  </si>
  <si>
    <t>Техническое перевооружение и реконструкция котельных "Центральная" и "Квартальная" (втом числе оборудование административно-бытовых помещений котельных автоматическими установками пожарной сигнализации и автоматическими системами оповещения людей о пожаре), технический надзор.</t>
  </si>
  <si>
    <t>Задача 1: установка в учреждениях и жилищном фонде приборов учета потребления энергоресурсов</t>
  </si>
  <si>
    <t>Задача 2: уменьшение потребления энергоресурсов бюджетными организациями и связанных с этим затрат в среднем на 15-20% по учреждениям с наиболее высокими показателями энергоемкости к уровню 2009 года.</t>
  </si>
  <si>
    <t>Задача 3: реконструкция и капитальный ремонт систем электро - и теплоснабжения с внедрением энергоэффективных устройств (оборудования и технологий)  с целью уменьшения потерь энергии;</t>
  </si>
  <si>
    <t>1. Бюджетные учреждения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</si>
  <si>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</si>
  <si>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</si>
  <si>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</si>
  <si>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</si>
  <si>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</si>
  <si>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</si>
  <si>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</si>
  <si>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</si>
  <si>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</si>
  <si>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</si>
  <si>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</si>
  <si>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</si>
  <si>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</si>
  <si>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</si>
  <si>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 Жилищный фонд</t>
  </si>
  <si>
    <t>2.2</t>
  </si>
  <si>
    <t>2.1</t>
  </si>
  <si>
    <t>2.3</t>
  </si>
  <si>
    <t>2.4</t>
  </si>
  <si>
    <t>2.5</t>
  </si>
  <si>
    <t>2.6</t>
  </si>
  <si>
    <t>3. Общественный и муниципальный транспорт</t>
  </si>
  <si>
    <t>3.1</t>
  </si>
  <si>
    <t>4. Системы уличного освещения</t>
  </si>
  <si>
    <t>4.1</t>
  </si>
  <si>
    <t>4.2</t>
  </si>
  <si>
    <t>4.3</t>
  </si>
  <si>
    <t>4.4</t>
  </si>
  <si>
    <t>5. Организации, осуществляющие регулируемые виды деятельности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</si>
  <si>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</si>
  <si>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</si>
  <si>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</si>
  <si>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</si>
  <si>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</si>
  <si>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</si>
  <si>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</si>
  <si>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</si>
  <si>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</si>
  <si>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</si>
  <si>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</si>
  <si>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</si>
  <si>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 Мероприятия по выявления, паспортизации бесхозяйных объектов</t>
  </si>
  <si>
    <t>6.1</t>
  </si>
  <si>
    <t>Задача 4: переход на использование местного топлива при производстве тепловой энергии.</t>
  </si>
  <si>
    <t>7. Мероприятия по повышению использования источников вторичных энергоресурсов и возобновляемых источников энергии</t>
  </si>
  <si>
    <t>7.1</t>
  </si>
  <si>
    <t>Установка приборов учета тепловой энергииоборудования дистанционной передачи данных, сервисное обслуживание</t>
  </si>
  <si>
    <t>Городское поселение "Няндомское" Няндомского муниципального района Архангельской области</t>
  </si>
  <si>
    <t>Год проведения</t>
  </si>
  <si>
    <t>Няндомский муницпальный района Архангельской области</t>
  </si>
  <si>
    <t>Цель программы: повышение энергетической эффективности использования топливно-энергетических ресурсов на территории Няндомского районая путем реализации энергосберегающих мероприятий, внедрения новых технологий, материалов и оборудования.</t>
  </si>
  <si>
    <t>Мероприятия муниципальной программы "Энергосбережение и повышение энергетической эффективности на территории Няндомского района на 2011-2024 годы"</t>
  </si>
  <si>
    <t>Статус</t>
  </si>
  <si>
    <t>Наименование</t>
  </si>
  <si>
    <t>Источник финансирования</t>
  </si>
  <si>
    <t>Оценка расходов, тыс. руб.</t>
  </si>
  <si>
    <t>2011 год</t>
  </si>
  <si>
    <t>2012 год</t>
  </si>
  <si>
    <t>2013год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</si>
  <si>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</si>
  <si>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</si>
  <si>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</si>
  <si>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</si>
  <si>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</si>
  <si>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</si>
  <si>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</si>
  <si>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</si>
  <si>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</si>
  <si>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</si>
  <si>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</si>
  <si>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</t>
  </si>
  <si>
    <t>Муниципальная программа</t>
  </si>
  <si>
    <t>Энергосбережение и повышение энергетической эффективности на территории Няндомского района на 2011-2024 годы</t>
  </si>
  <si>
    <t>Всего,</t>
  </si>
  <si>
    <t>в том числе:</t>
  </si>
  <si>
    <t>бюджет поселений</t>
  </si>
  <si>
    <t>внебюджетные средства</t>
  </si>
  <si>
    <t xml:space="preserve">ПРИЛОЖЕНИЕ 2
к утвержденным изменениям
от «___» ________ 2022 г. №________   
ПРИЛОЖЕНИЕ 3
        к муниципальной программе
«Энергосбережение и повышение энергетической
эффективности на территории Няндомского
района на 2011-2024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</si>
</sst>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color indexed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9.5"/>
      <name val="Times New Roman"/>
      <family val="1"/>
      <charset val="204"/>
    </font>
    <font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8" fillId="2" borderId="0" xfId="0" applyFont="1" applyFill="1"/>
    <xf numFmtId="164" fontId="1" fillId="2" borderId="0" xfId="0" applyNumberFormat="1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/>
    <xf numFmtId="0" fontId="10" fillId="2" borderId="0" xfId="0" applyFont="1" applyFill="1" applyBorder="1"/>
    <xf numFmtId="1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/>
    <xf numFmtId="164" fontId="8" fillId="2" borderId="1" xfId="0" applyNumberFormat="1" applyFont="1" applyFill="1" applyBorder="1"/>
    <xf numFmtId="0" fontId="7" fillId="2" borderId="3" xfId="0" applyFont="1" applyFill="1" applyBorder="1" applyAlignment="1">
      <alignment horizontal="center" vertical="center" wrapText="1"/>
    </xf>
    <xf numFmtId="164" fontId="8" fillId="2" borderId="0" xfId="0" applyNumberFormat="1" applyFont="1" applyFill="1"/>
    <xf numFmtId="16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1" xfId="0" applyFont="1" applyFill="1" applyBorder="1"/>
    <xf numFmtId="2" fontId="9" fillId="2" borderId="1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1" fontId="9" fillId="3" borderId="1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82"/>
  <sheetViews>
    <sheetView showGridLines="0" view="pageBreakPreview" zoomScale="70" zoomScaleNormal="75" zoomScaleSheetLayoutView="70" workbookViewId="0">
      <pane xSplit="2" ySplit="6" topLeftCell="C665" activePane="bottomRight" state="frozen"/>
      <selection pane="topRight" activeCell="C1" sqref="C1"/>
      <selection pane="bottomLeft" activeCell="A8" sqref="A8"/>
      <selection pane="bottomRight" activeCell="R17" sqref="R17"/>
    </sheetView>
  </sheetViews>
  <sheetFormatPr defaultRowHeight="15" x14ac:dyDescent="0.2"/>
  <cols>
    <col min="1" max="1" width="9.140625" style="4" customWidth="1"/>
    <col min="2" max="2" width="38.140625" style="4" customWidth="1"/>
    <col min="3" max="3" width="11.7109375" style="2" customWidth="1"/>
    <col min="4" max="4" width="13.85546875" style="2" customWidth="1"/>
    <col min="5" max="5" width="13.5703125" style="2" customWidth="1"/>
    <col min="6" max="6" width="12.28515625" style="2" customWidth="1"/>
    <col min="7" max="7" width="12.140625" style="2" customWidth="1"/>
    <col min="8" max="8" width="13.28515625" style="2" customWidth="1"/>
    <col min="9" max="9" width="16.5703125" style="2" customWidth="1"/>
    <col min="10" max="10" width="14.85546875" style="2" customWidth="1"/>
    <col min="11" max="11" width="11.85546875" style="2" customWidth="1"/>
    <col min="12" max="12" width="16.85546875" style="2" customWidth="1"/>
    <col min="13" max="13" width="12.85546875" style="2" customWidth="1"/>
    <col min="14" max="14" width="11.140625" style="2" customWidth="1"/>
    <col min="15" max="15" width="13.140625" style="2" hidden="1" customWidth="1"/>
    <col min="16" max="16" width="12.28515625" style="2" customWidth="1"/>
    <col min="17" max="17" width="12" style="2" customWidth="1"/>
    <col min="18" max="19" width="11.42578125" style="2" customWidth="1"/>
    <col min="20" max="20" width="12.5703125" style="2" customWidth="1"/>
    <col min="21" max="21" width="12" style="2" customWidth="1"/>
    <col min="22" max="22" width="14.7109375" style="33" customWidth="1"/>
    <col min="23" max="23" width="15.85546875" style="33" customWidth="1"/>
    <col min="24" max="24" width="15.7109375" style="33" customWidth="1"/>
    <col min="25" max="25" width="16.28515625" style="33" customWidth="1"/>
    <col min="26" max="26" width="14.85546875" style="33" customWidth="1"/>
    <col min="27" max="27" width="17" style="2" hidden="1" customWidth="1"/>
    <col min="28" max="28" width="10.85546875" style="2" hidden="1" customWidth="1"/>
    <col min="29" max="30" width="12.7109375" style="2" hidden="1" customWidth="1"/>
    <col min="31" max="31" width="9.7109375" style="2" hidden="1" customWidth="1"/>
    <col min="32" max="32" width="0" style="2" hidden="1" customWidth="1"/>
    <col min="33" max="33" width="10.85546875" style="2" hidden="1" customWidth="1"/>
    <col min="34" max="34" width="15.85546875" style="9" customWidth="1"/>
    <col min="35" max="35" width="16.85546875" style="4" customWidth="1"/>
    <col min="36" max="16384" width="9.140625" style="4"/>
  </cols>
  <sheetData>
    <row r="1" spans="1:34" ht="318" customHeight="1" x14ac:dyDescent="0.2">
      <c r="P1" s="51" t="s">
        <v>147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37.5" customHeight="1" x14ac:dyDescent="0.2">
      <c r="A2" s="62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43.5" customHeight="1" x14ac:dyDescent="0.2">
      <c r="A3" s="64" t="s">
        <v>0</v>
      </c>
      <c r="B3" s="64" t="s">
        <v>1</v>
      </c>
      <c r="C3" s="79" t="s">
        <v>119</v>
      </c>
      <c r="D3" s="80"/>
      <c r="E3" s="81"/>
      <c r="F3" s="63" t="s">
        <v>2</v>
      </c>
      <c r="G3" s="63"/>
      <c r="H3" s="63"/>
      <c r="I3" s="79" t="s">
        <v>117</v>
      </c>
      <c r="J3" s="80"/>
      <c r="K3" s="80"/>
      <c r="L3" s="81"/>
      <c r="M3" s="85" t="s">
        <v>3</v>
      </c>
      <c r="N3" s="86"/>
      <c r="O3" s="86"/>
      <c r="P3" s="86"/>
      <c r="Q3" s="87"/>
      <c r="R3" s="85" t="s">
        <v>4</v>
      </c>
      <c r="S3" s="86"/>
      <c r="T3" s="86"/>
      <c r="U3" s="87"/>
      <c r="V3" s="63" t="s">
        <v>26</v>
      </c>
      <c r="W3" s="63"/>
      <c r="X3" s="63"/>
      <c r="Y3" s="63"/>
      <c r="Z3" s="63"/>
      <c r="AA3" s="52" t="s">
        <v>8</v>
      </c>
      <c r="AB3" s="52"/>
      <c r="AC3" s="52"/>
      <c r="AD3" s="52"/>
      <c r="AE3" s="52" t="s">
        <v>5</v>
      </c>
      <c r="AF3" s="52" t="s">
        <v>6</v>
      </c>
      <c r="AG3" s="52" t="s">
        <v>7</v>
      </c>
      <c r="AH3" s="88" t="s">
        <v>118</v>
      </c>
    </row>
    <row r="4" spans="1:34" ht="15" customHeight="1" x14ac:dyDescent="0.2">
      <c r="A4" s="64"/>
      <c r="B4" s="64"/>
      <c r="C4" s="52" t="s">
        <v>53</v>
      </c>
      <c r="D4" s="52"/>
      <c r="E4" s="52"/>
      <c r="F4" s="52" t="s">
        <v>53</v>
      </c>
      <c r="G4" s="52"/>
      <c r="H4" s="52"/>
      <c r="I4" s="52" t="s">
        <v>53</v>
      </c>
      <c r="J4" s="52"/>
      <c r="K4" s="52"/>
      <c r="L4" s="52"/>
      <c r="M4" s="56" t="s">
        <v>53</v>
      </c>
      <c r="N4" s="57"/>
      <c r="O4" s="57"/>
      <c r="P4" s="57"/>
      <c r="Q4" s="58"/>
      <c r="R4" s="56" t="s">
        <v>54</v>
      </c>
      <c r="S4" s="57"/>
      <c r="T4" s="57"/>
      <c r="U4" s="58"/>
      <c r="V4" s="52" t="s">
        <v>53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88"/>
    </row>
    <row r="5" spans="1:34" ht="21.75" customHeight="1" x14ac:dyDescent="0.2">
      <c r="A5" s="64"/>
      <c r="B5" s="64"/>
      <c r="C5" s="52"/>
      <c r="D5" s="52"/>
      <c r="E5" s="52"/>
      <c r="F5" s="52"/>
      <c r="G5" s="52"/>
      <c r="H5" s="52"/>
      <c r="I5" s="52"/>
      <c r="J5" s="52"/>
      <c r="K5" s="52"/>
      <c r="L5" s="52"/>
      <c r="M5" s="59"/>
      <c r="N5" s="60"/>
      <c r="O5" s="60"/>
      <c r="P5" s="60"/>
      <c r="Q5" s="61"/>
      <c r="R5" s="59"/>
      <c r="S5" s="60"/>
      <c r="T5" s="60"/>
      <c r="U5" s="61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88"/>
    </row>
    <row r="6" spans="1:34" ht="41.25" customHeight="1" x14ac:dyDescent="0.2">
      <c r="A6" s="64"/>
      <c r="B6" s="64"/>
      <c r="C6" s="5" t="s">
        <v>43</v>
      </c>
      <c r="D6" s="5" t="s">
        <v>39</v>
      </c>
      <c r="E6" s="5" t="s">
        <v>27</v>
      </c>
      <c r="F6" s="5" t="s">
        <v>43</v>
      </c>
      <c r="G6" s="5" t="s">
        <v>39</v>
      </c>
      <c r="H6" s="5" t="s">
        <v>27</v>
      </c>
      <c r="I6" s="5" t="s">
        <v>40</v>
      </c>
      <c r="J6" s="5" t="s">
        <v>41</v>
      </c>
      <c r="K6" s="5" t="s">
        <v>39</v>
      </c>
      <c r="L6" s="5" t="s">
        <v>27</v>
      </c>
      <c r="M6" s="5" t="s">
        <v>40</v>
      </c>
      <c r="N6" s="5" t="s">
        <v>43</v>
      </c>
      <c r="O6" s="5" t="s">
        <v>41</v>
      </c>
      <c r="P6" s="5" t="s">
        <v>39</v>
      </c>
      <c r="Q6" s="5" t="s">
        <v>27</v>
      </c>
      <c r="R6" s="5" t="s">
        <v>40</v>
      </c>
      <c r="S6" s="5" t="s">
        <v>43</v>
      </c>
      <c r="T6" s="5" t="s">
        <v>39</v>
      </c>
      <c r="U6" s="5" t="s">
        <v>27</v>
      </c>
      <c r="V6" s="5" t="s">
        <v>40</v>
      </c>
      <c r="W6" s="5" t="s">
        <v>41</v>
      </c>
      <c r="X6" s="5" t="s">
        <v>43</v>
      </c>
      <c r="Y6" s="5" t="s">
        <v>39</v>
      </c>
      <c r="Z6" s="5" t="s">
        <v>27</v>
      </c>
      <c r="AA6" s="6" t="s">
        <v>9</v>
      </c>
      <c r="AB6" s="6" t="s">
        <v>10</v>
      </c>
      <c r="AC6" s="6" t="s">
        <v>11</v>
      </c>
      <c r="AD6" s="6" t="s">
        <v>12</v>
      </c>
      <c r="AE6" s="6" t="s">
        <v>13</v>
      </c>
      <c r="AF6" s="6" t="s">
        <v>14</v>
      </c>
      <c r="AG6" s="6" t="s">
        <v>13</v>
      </c>
      <c r="AH6" s="88"/>
    </row>
    <row r="7" spans="1:34" s="9" customFormat="1" ht="18" customHeigh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8"/>
      <c r="AB7" s="8"/>
      <c r="AC7" s="8"/>
      <c r="AD7" s="8"/>
      <c r="AE7" s="8"/>
      <c r="AF7" s="8"/>
      <c r="AG7" s="8"/>
      <c r="AH7" s="8">
        <v>26</v>
      </c>
    </row>
    <row r="8" spans="1:34" s="10" customFormat="1" ht="51" customHeight="1" x14ac:dyDescent="0.3">
      <c r="A8" s="82" t="s">
        <v>120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4"/>
    </row>
    <row r="9" spans="1:34" s="10" customFormat="1" ht="21.75" customHeight="1" x14ac:dyDescent="0.3">
      <c r="A9" s="53" t="s">
        <v>69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5"/>
    </row>
    <row r="10" spans="1:34" s="10" customFormat="1" ht="20.25" customHeight="1" x14ac:dyDescent="0.3">
      <c r="A10" s="65" t="s">
        <v>66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</row>
    <row r="11" spans="1:34" s="1" customFormat="1" ht="20.25" customHeight="1" x14ac:dyDescent="0.3">
      <c r="A11" s="71" t="s">
        <v>70</v>
      </c>
      <c r="B11" s="48" t="s">
        <v>116</v>
      </c>
      <c r="C11" s="3"/>
      <c r="D11" s="3"/>
      <c r="E11" s="3"/>
      <c r="F11" s="3">
        <v>674.3</v>
      </c>
      <c r="G11" s="3"/>
      <c r="H11" s="3">
        <f>F11+G11</f>
        <v>674.3</v>
      </c>
      <c r="I11" s="3">
        <v>260.89999999999998</v>
      </c>
      <c r="J11" s="3"/>
      <c r="K11" s="3"/>
      <c r="L11" s="3">
        <f>I11+J11+K11</f>
        <v>260.89999999999998</v>
      </c>
      <c r="M11" s="3"/>
      <c r="N11" s="3"/>
      <c r="O11" s="3"/>
      <c r="P11" s="3"/>
      <c r="Q11" s="3"/>
      <c r="R11" s="3"/>
      <c r="S11" s="3"/>
      <c r="T11" s="3"/>
      <c r="U11" s="3"/>
      <c r="V11" s="3">
        <f>I11+M11+R11</f>
        <v>260.89999999999998</v>
      </c>
      <c r="W11" s="3">
        <f>J11</f>
        <v>0</v>
      </c>
      <c r="X11" s="3">
        <f>C11+F11+N11+S11</f>
        <v>674.3</v>
      </c>
      <c r="Y11" s="3">
        <f>D11+G11+K11+P11+T11</f>
        <v>0</v>
      </c>
      <c r="Z11" s="3">
        <f>SUM(V11:Y11)</f>
        <v>935.19999999999993</v>
      </c>
      <c r="AA11" s="3">
        <v>1200</v>
      </c>
      <c r="AB11" s="3"/>
      <c r="AC11" s="3"/>
      <c r="AD11" s="3"/>
      <c r="AE11" s="3">
        <v>3617.88</v>
      </c>
      <c r="AF11" s="3"/>
      <c r="AG11" s="3">
        <v>3617.88</v>
      </c>
      <c r="AH11" s="11">
        <v>2011</v>
      </c>
    </row>
    <row r="12" spans="1:34" s="1" customFormat="1" ht="20.25" customHeight="1" x14ac:dyDescent="0.3">
      <c r="A12" s="72"/>
      <c r="B12" s="49"/>
      <c r="C12" s="3"/>
      <c r="D12" s="3"/>
      <c r="E12" s="3"/>
      <c r="F12" s="3"/>
      <c r="G12" s="3"/>
      <c r="H12" s="3"/>
      <c r="I12" s="3">
        <v>120</v>
      </c>
      <c r="J12" s="3"/>
      <c r="K12" s="3"/>
      <c r="L12" s="3">
        <f>I12+J12+K12</f>
        <v>120</v>
      </c>
      <c r="M12" s="3"/>
      <c r="N12" s="3"/>
      <c r="O12" s="3"/>
      <c r="P12" s="3"/>
      <c r="Q12" s="3"/>
      <c r="R12" s="3"/>
      <c r="S12" s="3"/>
      <c r="T12" s="3"/>
      <c r="U12" s="3"/>
      <c r="V12" s="3">
        <f t="shared" ref="V12:V24" si="0">I12+M12+R12</f>
        <v>120</v>
      </c>
      <c r="W12" s="3">
        <f t="shared" ref="W12:W20" si="1">J12</f>
        <v>0</v>
      </c>
      <c r="X12" s="3">
        <f t="shared" ref="X12:X19" si="2">C12+F12+N12+S12</f>
        <v>0</v>
      </c>
      <c r="Y12" s="3">
        <f t="shared" ref="Y12:Y20" si="3">D12+G12+K12+P12+T12</f>
        <v>0</v>
      </c>
      <c r="Z12" s="3">
        <f t="shared" ref="Z12:Z24" si="4">SUM(V12:Y12)</f>
        <v>120</v>
      </c>
      <c r="AA12" s="3">
        <v>60</v>
      </c>
      <c r="AB12" s="3"/>
      <c r="AC12" s="3"/>
      <c r="AD12" s="3"/>
      <c r="AE12" s="3">
        <v>180.89400000000001</v>
      </c>
      <c r="AF12" s="3"/>
      <c r="AG12" s="3"/>
      <c r="AH12" s="11">
        <v>2012</v>
      </c>
    </row>
    <row r="13" spans="1:34" s="1" customFormat="1" ht="20.25" customHeight="1" x14ac:dyDescent="0.3">
      <c r="A13" s="72"/>
      <c r="B13" s="49"/>
      <c r="C13" s="3"/>
      <c r="D13" s="3"/>
      <c r="E13" s="3"/>
      <c r="F13" s="3">
        <v>23.4</v>
      </c>
      <c r="G13" s="3"/>
      <c r="H13" s="3">
        <f>F13+G13</f>
        <v>23.4</v>
      </c>
      <c r="I13" s="3"/>
      <c r="J13" s="3">
        <v>23</v>
      </c>
      <c r="K13" s="3"/>
      <c r="L13" s="3">
        <f>I13+J13+K13</f>
        <v>23</v>
      </c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0</v>
      </c>
      <c r="W13" s="3">
        <f t="shared" si="1"/>
        <v>23</v>
      </c>
      <c r="X13" s="3">
        <f t="shared" si="2"/>
        <v>23.4</v>
      </c>
      <c r="Y13" s="3">
        <f t="shared" si="3"/>
        <v>0</v>
      </c>
      <c r="Z13" s="3">
        <f t="shared" si="4"/>
        <v>46.4</v>
      </c>
      <c r="AA13" s="3"/>
      <c r="AB13" s="3"/>
      <c r="AC13" s="3"/>
      <c r="AD13" s="3"/>
      <c r="AE13" s="3"/>
      <c r="AF13" s="3"/>
      <c r="AG13" s="3"/>
      <c r="AH13" s="11">
        <v>2013</v>
      </c>
    </row>
    <row r="14" spans="1:34" s="1" customFormat="1" ht="20.25" customHeight="1" x14ac:dyDescent="0.3">
      <c r="A14" s="72"/>
      <c r="B14" s="49"/>
      <c r="C14" s="3"/>
      <c r="D14" s="3"/>
      <c r="E14" s="3"/>
      <c r="F14" s="3"/>
      <c r="G14" s="3"/>
      <c r="H14" s="3"/>
      <c r="I14" s="3"/>
      <c r="J14" s="3"/>
      <c r="K14" s="3"/>
      <c r="L14" s="3">
        <f t="shared" ref="L14:L24" si="5">I14+J14+K14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0</v>
      </c>
      <c r="W14" s="3">
        <f t="shared" si="1"/>
        <v>0</v>
      </c>
      <c r="X14" s="3">
        <f t="shared" si="2"/>
        <v>0</v>
      </c>
      <c r="Y14" s="3">
        <f t="shared" si="3"/>
        <v>0</v>
      </c>
      <c r="Z14" s="3">
        <f t="shared" si="4"/>
        <v>0</v>
      </c>
      <c r="AA14" s="3">
        <v>36</v>
      </c>
      <c r="AB14" s="3"/>
      <c r="AC14" s="3"/>
      <c r="AD14" s="3"/>
      <c r="AE14" s="3">
        <v>108.536</v>
      </c>
      <c r="AF14" s="3"/>
      <c r="AG14" s="3">
        <v>108.54</v>
      </c>
      <c r="AH14" s="11">
        <v>2014</v>
      </c>
    </row>
    <row r="15" spans="1:34" s="1" customFormat="1" ht="20.25" customHeight="1" x14ac:dyDescent="0.3">
      <c r="A15" s="72"/>
      <c r="B15" s="49"/>
      <c r="C15" s="3"/>
      <c r="D15" s="3"/>
      <c r="E15" s="3"/>
      <c r="F15" s="3"/>
      <c r="G15" s="3"/>
      <c r="H15" s="3"/>
      <c r="I15" s="3"/>
      <c r="J15" s="3"/>
      <c r="K15" s="3"/>
      <c r="L15" s="3">
        <f t="shared" si="5"/>
        <v>0</v>
      </c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0</v>
      </c>
      <c r="W15" s="3">
        <f t="shared" si="1"/>
        <v>0</v>
      </c>
      <c r="X15" s="3">
        <f t="shared" si="2"/>
        <v>0</v>
      </c>
      <c r="Y15" s="3">
        <f t="shared" si="3"/>
        <v>0</v>
      </c>
      <c r="Z15" s="3">
        <f t="shared" si="4"/>
        <v>0</v>
      </c>
      <c r="AA15" s="3"/>
      <c r="AB15" s="3"/>
      <c r="AC15" s="3"/>
      <c r="AD15" s="3"/>
      <c r="AE15" s="3"/>
      <c r="AF15" s="3"/>
      <c r="AG15" s="3"/>
      <c r="AH15" s="11">
        <v>2015</v>
      </c>
    </row>
    <row r="16" spans="1:34" s="1" customFormat="1" ht="20.25" customHeight="1" x14ac:dyDescent="0.3">
      <c r="A16" s="72"/>
      <c r="B16" s="49"/>
      <c r="C16" s="3"/>
      <c r="D16" s="3"/>
      <c r="E16" s="3"/>
      <c r="F16" s="3">
        <v>75</v>
      </c>
      <c r="G16" s="3"/>
      <c r="H16" s="3">
        <v>75</v>
      </c>
      <c r="I16" s="3"/>
      <c r="J16" s="3"/>
      <c r="K16" s="3"/>
      <c r="L16" s="3">
        <f t="shared" si="5"/>
        <v>0</v>
      </c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0</v>
      </c>
      <c r="W16" s="3">
        <f t="shared" si="1"/>
        <v>0</v>
      </c>
      <c r="X16" s="3">
        <f t="shared" si="2"/>
        <v>75</v>
      </c>
      <c r="Y16" s="3">
        <f t="shared" si="3"/>
        <v>0</v>
      </c>
      <c r="Z16" s="3">
        <f t="shared" si="4"/>
        <v>75</v>
      </c>
      <c r="AA16" s="3"/>
      <c r="AB16" s="3"/>
      <c r="AC16" s="3"/>
      <c r="AD16" s="3"/>
      <c r="AE16" s="3"/>
      <c r="AF16" s="3"/>
      <c r="AG16" s="3"/>
      <c r="AH16" s="11">
        <v>2016</v>
      </c>
    </row>
    <row r="17" spans="1:34" s="1" customFormat="1" ht="20.25" customHeight="1" x14ac:dyDescent="0.3">
      <c r="A17" s="72"/>
      <c r="B17" s="49"/>
      <c r="C17" s="3"/>
      <c r="D17" s="3"/>
      <c r="E17" s="3"/>
      <c r="F17" s="3">
        <v>107</v>
      </c>
      <c r="G17" s="3"/>
      <c r="H17" s="3">
        <v>107</v>
      </c>
      <c r="I17" s="3"/>
      <c r="J17" s="3"/>
      <c r="K17" s="3"/>
      <c r="L17" s="3">
        <f t="shared" si="5"/>
        <v>0</v>
      </c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0</v>
      </c>
      <c r="W17" s="3">
        <f t="shared" si="1"/>
        <v>0</v>
      </c>
      <c r="X17" s="3">
        <f t="shared" si="2"/>
        <v>107</v>
      </c>
      <c r="Y17" s="3">
        <f t="shared" si="3"/>
        <v>0</v>
      </c>
      <c r="Z17" s="3">
        <f t="shared" si="4"/>
        <v>107</v>
      </c>
      <c r="AA17" s="3"/>
      <c r="AB17" s="3"/>
      <c r="AC17" s="3"/>
      <c r="AD17" s="3"/>
      <c r="AE17" s="3"/>
      <c r="AF17" s="3"/>
      <c r="AG17" s="3"/>
      <c r="AH17" s="11">
        <v>2017</v>
      </c>
    </row>
    <row r="18" spans="1:34" s="1" customFormat="1" ht="20.25" customHeight="1" x14ac:dyDescent="0.3">
      <c r="A18" s="72"/>
      <c r="B18" s="49"/>
      <c r="C18" s="3"/>
      <c r="D18" s="3"/>
      <c r="E18" s="3"/>
      <c r="F18" s="3"/>
      <c r="G18" s="3"/>
      <c r="H18" s="3"/>
      <c r="I18" s="3"/>
      <c r="J18" s="3"/>
      <c r="K18" s="3"/>
      <c r="L18" s="3">
        <f t="shared" si="5"/>
        <v>0</v>
      </c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0</v>
      </c>
      <c r="W18" s="3">
        <f t="shared" si="1"/>
        <v>0</v>
      </c>
      <c r="X18" s="3">
        <f t="shared" si="2"/>
        <v>0</v>
      </c>
      <c r="Y18" s="3">
        <f t="shared" si="3"/>
        <v>0</v>
      </c>
      <c r="Z18" s="3">
        <f t="shared" si="4"/>
        <v>0</v>
      </c>
      <c r="AA18" s="3"/>
      <c r="AB18" s="3"/>
      <c r="AC18" s="3"/>
      <c r="AD18" s="3"/>
      <c r="AE18" s="3"/>
      <c r="AF18" s="3"/>
      <c r="AG18" s="3"/>
      <c r="AH18" s="11">
        <v>2018</v>
      </c>
    </row>
    <row r="19" spans="1:34" s="1" customFormat="1" ht="20.25" customHeight="1" x14ac:dyDescent="0.3">
      <c r="A19" s="72"/>
      <c r="B19" s="49"/>
      <c r="C19" s="3"/>
      <c r="D19" s="3"/>
      <c r="E19" s="3"/>
      <c r="F19" s="3"/>
      <c r="G19" s="3"/>
      <c r="H19" s="3"/>
      <c r="I19" s="3">
        <v>58.8</v>
      </c>
      <c r="J19" s="3"/>
      <c r="K19" s="3"/>
      <c r="L19" s="3">
        <f t="shared" si="5"/>
        <v>58.8</v>
      </c>
      <c r="M19" s="3"/>
      <c r="N19" s="3"/>
      <c r="O19" s="3"/>
      <c r="P19" s="3"/>
      <c r="Q19" s="3"/>
      <c r="R19" s="3"/>
      <c r="S19" s="3"/>
      <c r="T19" s="3"/>
      <c r="U19" s="3"/>
      <c r="V19" s="3">
        <f t="shared" si="0"/>
        <v>58.8</v>
      </c>
      <c r="W19" s="3">
        <f t="shared" si="1"/>
        <v>0</v>
      </c>
      <c r="X19" s="3">
        <f t="shared" si="2"/>
        <v>0</v>
      </c>
      <c r="Y19" s="3">
        <f t="shared" si="3"/>
        <v>0</v>
      </c>
      <c r="Z19" s="3">
        <f t="shared" si="4"/>
        <v>58.8</v>
      </c>
      <c r="AA19" s="3"/>
      <c r="AB19" s="3"/>
      <c r="AC19" s="3"/>
      <c r="AD19" s="3"/>
      <c r="AE19" s="3"/>
      <c r="AF19" s="3"/>
      <c r="AG19" s="3"/>
      <c r="AH19" s="11">
        <v>2019</v>
      </c>
    </row>
    <row r="20" spans="1:34" s="1" customFormat="1" ht="20.25" customHeight="1" x14ac:dyDescent="0.3">
      <c r="A20" s="72"/>
      <c r="B20" s="49"/>
      <c r="C20" s="3"/>
      <c r="D20" s="3"/>
      <c r="E20" s="3"/>
      <c r="F20" s="3">
        <f>1566.774+303.075+75.3</f>
        <v>1945.1489999999999</v>
      </c>
      <c r="G20" s="3"/>
      <c r="H20" s="3">
        <f>F20+G20</f>
        <v>1945.1489999999999</v>
      </c>
      <c r="I20" s="3">
        <v>16.8</v>
      </c>
      <c r="J20" s="3"/>
      <c r="K20" s="3"/>
      <c r="L20" s="3">
        <f t="shared" si="5"/>
        <v>16.8</v>
      </c>
      <c r="M20" s="3"/>
      <c r="N20" s="3"/>
      <c r="O20" s="3"/>
      <c r="P20" s="3"/>
      <c r="Q20" s="3"/>
      <c r="R20" s="3"/>
      <c r="S20" s="3"/>
      <c r="T20" s="3"/>
      <c r="U20" s="3"/>
      <c r="V20" s="3">
        <f t="shared" si="0"/>
        <v>16.8</v>
      </c>
      <c r="W20" s="3">
        <f t="shared" si="1"/>
        <v>0</v>
      </c>
      <c r="X20" s="3">
        <f>C20+F20+N20+S20</f>
        <v>1945.1489999999999</v>
      </c>
      <c r="Y20" s="3">
        <f t="shared" si="3"/>
        <v>0</v>
      </c>
      <c r="Z20" s="3">
        <f>SUM(V20:Y20)</f>
        <v>1961.9489999999998</v>
      </c>
      <c r="AA20" s="3"/>
      <c r="AB20" s="3"/>
      <c r="AC20" s="3"/>
      <c r="AD20" s="3"/>
      <c r="AE20" s="3"/>
      <c r="AF20" s="3"/>
      <c r="AG20" s="3"/>
      <c r="AH20" s="11">
        <v>2020</v>
      </c>
    </row>
    <row r="21" spans="1:34" s="1" customFormat="1" ht="20.25" customHeight="1" x14ac:dyDescent="0.3">
      <c r="A21" s="72"/>
      <c r="B21" s="49"/>
      <c r="C21" s="3"/>
      <c r="D21" s="3"/>
      <c r="E21" s="3"/>
      <c r="F21" s="3">
        <v>3939.8</v>
      </c>
      <c r="G21" s="3"/>
      <c r="H21" s="3">
        <f>F21</f>
        <v>3939.8</v>
      </c>
      <c r="I21" s="3">
        <v>15.4</v>
      </c>
      <c r="J21" s="3"/>
      <c r="K21" s="3"/>
      <c r="L21" s="3">
        <f t="shared" si="5"/>
        <v>15.4</v>
      </c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15.4</v>
      </c>
      <c r="W21" s="3">
        <v>0</v>
      </c>
      <c r="X21" s="3">
        <f t="shared" ref="X21:X24" si="6">C21+F21+N21+S21</f>
        <v>3939.8</v>
      </c>
      <c r="Y21" s="3">
        <v>0</v>
      </c>
      <c r="Z21" s="3">
        <f>SUM(V21:Y21)</f>
        <v>3955.2000000000003</v>
      </c>
      <c r="AA21" s="3"/>
      <c r="AB21" s="3"/>
      <c r="AC21" s="3"/>
      <c r="AD21" s="3"/>
      <c r="AE21" s="3"/>
      <c r="AF21" s="3"/>
      <c r="AG21" s="3"/>
      <c r="AH21" s="11">
        <v>2021</v>
      </c>
    </row>
    <row r="22" spans="1:34" s="1" customFormat="1" ht="20.25" customHeight="1" x14ac:dyDescent="0.3">
      <c r="A22" s="72"/>
      <c r="B22" s="49"/>
      <c r="C22" s="38"/>
      <c r="D22" s="38"/>
      <c r="E22" s="38"/>
      <c r="F22" s="38"/>
      <c r="G22" s="38"/>
      <c r="H22" s="38">
        <f>F22</f>
        <v>0</v>
      </c>
      <c r="I22" s="38">
        <v>16.8</v>
      </c>
      <c r="J22" s="38"/>
      <c r="K22" s="38"/>
      <c r="L22" s="38">
        <f t="shared" si="5"/>
        <v>16.8</v>
      </c>
      <c r="M22" s="38"/>
      <c r="N22" s="38"/>
      <c r="O22" s="38"/>
      <c r="P22" s="38"/>
      <c r="Q22" s="38"/>
      <c r="R22" s="38"/>
      <c r="S22" s="38"/>
      <c r="T22" s="38"/>
      <c r="U22" s="38"/>
      <c r="V22" s="38">
        <f t="shared" si="0"/>
        <v>16.8</v>
      </c>
      <c r="W22" s="38">
        <v>0</v>
      </c>
      <c r="X22" s="38">
        <f t="shared" si="6"/>
        <v>0</v>
      </c>
      <c r="Y22" s="38">
        <v>0</v>
      </c>
      <c r="Z22" s="38">
        <f t="shared" si="4"/>
        <v>16.8</v>
      </c>
      <c r="AA22" s="38"/>
      <c r="AB22" s="38"/>
      <c r="AC22" s="38"/>
      <c r="AD22" s="38"/>
      <c r="AE22" s="38"/>
      <c r="AF22" s="38"/>
      <c r="AG22" s="38"/>
      <c r="AH22" s="39">
        <v>2022</v>
      </c>
    </row>
    <row r="23" spans="1:34" s="1" customFormat="1" ht="20.25" customHeight="1" x14ac:dyDescent="0.3">
      <c r="A23" s="72"/>
      <c r="B23" s="49"/>
      <c r="C23" s="3"/>
      <c r="D23" s="3"/>
      <c r="E23" s="3"/>
      <c r="F23" s="3"/>
      <c r="G23" s="3"/>
      <c r="H23" s="3"/>
      <c r="I23" s="3">
        <v>16.8</v>
      </c>
      <c r="J23" s="3"/>
      <c r="K23" s="3"/>
      <c r="L23" s="3">
        <f t="shared" si="5"/>
        <v>16.8</v>
      </c>
      <c r="M23" s="3"/>
      <c r="N23" s="3"/>
      <c r="O23" s="3"/>
      <c r="P23" s="3"/>
      <c r="Q23" s="3"/>
      <c r="R23" s="3"/>
      <c r="S23" s="3"/>
      <c r="T23" s="3"/>
      <c r="U23" s="3"/>
      <c r="V23" s="3">
        <f t="shared" si="0"/>
        <v>16.8</v>
      </c>
      <c r="W23" s="3">
        <v>0</v>
      </c>
      <c r="X23" s="3">
        <f t="shared" si="6"/>
        <v>0</v>
      </c>
      <c r="Y23" s="3">
        <v>0</v>
      </c>
      <c r="Z23" s="3">
        <f t="shared" si="4"/>
        <v>16.8</v>
      </c>
      <c r="AA23" s="3"/>
      <c r="AB23" s="3"/>
      <c r="AC23" s="3"/>
      <c r="AD23" s="3"/>
      <c r="AE23" s="3"/>
      <c r="AF23" s="3"/>
      <c r="AG23" s="3"/>
      <c r="AH23" s="11">
        <v>2023</v>
      </c>
    </row>
    <row r="24" spans="1:34" s="1" customFormat="1" ht="20.25" customHeight="1" x14ac:dyDescent="0.3">
      <c r="A24" s="72"/>
      <c r="B24" s="50"/>
      <c r="C24" s="3"/>
      <c r="D24" s="3"/>
      <c r="E24" s="3"/>
      <c r="F24" s="3"/>
      <c r="G24" s="3"/>
      <c r="H24" s="3"/>
      <c r="I24" s="3">
        <v>16.8</v>
      </c>
      <c r="J24" s="3"/>
      <c r="K24" s="3"/>
      <c r="L24" s="3">
        <f t="shared" si="5"/>
        <v>16.8</v>
      </c>
      <c r="M24" s="3"/>
      <c r="N24" s="3"/>
      <c r="O24" s="3"/>
      <c r="P24" s="3"/>
      <c r="Q24" s="3"/>
      <c r="R24" s="3"/>
      <c r="S24" s="3"/>
      <c r="T24" s="3"/>
      <c r="U24" s="3"/>
      <c r="V24" s="3">
        <f t="shared" si="0"/>
        <v>16.8</v>
      </c>
      <c r="W24" s="3">
        <v>0</v>
      </c>
      <c r="X24" s="3">
        <f t="shared" si="6"/>
        <v>0</v>
      </c>
      <c r="Y24" s="3">
        <v>0</v>
      </c>
      <c r="Z24" s="3">
        <f t="shared" si="4"/>
        <v>16.8</v>
      </c>
      <c r="AA24" s="3"/>
      <c r="AB24" s="3"/>
      <c r="AC24" s="3"/>
      <c r="AD24" s="3"/>
      <c r="AE24" s="3"/>
      <c r="AF24" s="3"/>
      <c r="AG24" s="3"/>
      <c r="AH24" s="11">
        <v>2024</v>
      </c>
    </row>
    <row r="25" spans="1:34" s="15" customFormat="1" ht="20.25" customHeight="1" x14ac:dyDescent="0.3">
      <c r="A25" s="73"/>
      <c r="B25" s="12" t="s">
        <v>26</v>
      </c>
      <c r="C25" s="13">
        <f t="shared" ref="C25" si="7">SUM(C11:C23)</f>
        <v>0</v>
      </c>
      <c r="D25" s="13">
        <f t="shared" ref="D25" si="8">SUM(D11:D23)</f>
        <v>0</v>
      </c>
      <c r="E25" s="13">
        <f t="shared" ref="E25" si="9">SUM(E11:E23)</f>
        <v>0</v>
      </c>
      <c r="F25" s="13">
        <f t="shared" ref="F25" si="10">SUM(F11:F23)</f>
        <v>6764.6489999999994</v>
      </c>
      <c r="G25" s="13">
        <f t="shared" ref="G25" si="11">SUM(G11:G23)</f>
        <v>0</v>
      </c>
      <c r="H25" s="13">
        <f t="shared" ref="H25" si="12">SUM(H11:H23)</f>
        <v>6764.6489999999994</v>
      </c>
      <c r="I25" s="13">
        <f t="shared" ref="I25" si="13">SUM(I11:I23)</f>
        <v>505.5</v>
      </c>
      <c r="J25" s="13">
        <f t="shared" ref="J25" si="14">SUM(J11:J23)</f>
        <v>23</v>
      </c>
      <c r="K25" s="13">
        <f t="shared" ref="K25" si="15">SUM(K11:K23)</f>
        <v>0</v>
      </c>
      <c r="L25" s="13">
        <f t="shared" ref="L25" si="16">SUM(L11:L23)</f>
        <v>528.5</v>
      </c>
      <c r="M25" s="13">
        <f t="shared" ref="M25" si="17">SUM(M11:M23)</f>
        <v>0</v>
      </c>
      <c r="N25" s="13">
        <f t="shared" ref="N25" si="18">SUM(N11:N23)</f>
        <v>0</v>
      </c>
      <c r="O25" s="13">
        <f t="shared" ref="O25" si="19">SUM(O11:O23)</f>
        <v>0</v>
      </c>
      <c r="P25" s="13">
        <f t="shared" ref="P25" si="20">SUM(P11:P23)</f>
        <v>0</v>
      </c>
      <c r="Q25" s="13">
        <f t="shared" ref="Q25" si="21">SUM(Q11:Q23)</f>
        <v>0</v>
      </c>
      <c r="R25" s="13">
        <f t="shared" ref="R25" si="22">SUM(R11:R23)</f>
        <v>0</v>
      </c>
      <c r="S25" s="13">
        <f t="shared" ref="S25" si="23">SUM(S11:S23)</f>
        <v>0</v>
      </c>
      <c r="T25" s="13">
        <f t="shared" ref="T25" si="24">SUM(T11:T23)</f>
        <v>0</v>
      </c>
      <c r="U25" s="13">
        <f t="shared" ref="U25" si="25">SUM(U11:U23)</f>
        <v>0</v>
      </c>
      <c r="V25" s="13">
        <f t="shared" ref="V25:AA25" si="26">SUM(V11:V20)</f>
        <v>456.5</v>
      </c>
      <c r="W25" s="13">
        <f t="shared" si="26"/>
        <v>23</v>
      </c>
      <c r="X25" s="13">
        <f t="shared" si="26"/>
        <v>2824.8489999999997</v>
      </c>
      <c r="Y25" s="13">
        <f t="shared" si="26"/>
        <v>0</v>
      </c>
      <c r="Z25" s="13">
        <f>SUM(Z11:AG24)</f>
        <v>16239.678999999998</v>
      </c>
      <c r="AA25" s="13">
        <f t="shared" si="26"/>
        <v>1296</v>
      </c>
      <c r="AB25" s="13"/>
      <c r="AC25" s="13"/>
      <c r="AD25" s="13"/>
      <c r="AE25" s="13">
        <f>SUM(AE11:AE20)</f>
        <v>3907.3100000000004</v>
      </c>
      <c r="AF25" s="13"/>
      <c r="AG25" s="13">
        <f>SUM(AG11:AG20)</f>
        <v>3726.42</v>
      </c>
      <c r="AH25" s="14"/>
    </row>
    <row r="26" spans="1:34" s="1" customFormat="1" ht="20.25" customHeight="1" x14ac:dyDescent="0.3">
      <c r="A26" s="71" t="s">
        <v>71</v>
      </c>
      <c r="B26" s="48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>I26+M26+R26</f>
        <v>0</v>
      </c>
      <c r="W26" s="3">
        <f>J26</f>
        <v>0</v>
      </c>
      <c r="X26" s="3">
        <f>C26+F26+N26+S26</f>
        <v>0</v>
      </c>
      <c r="Y26" s="3">
        <f>D26+G26+K26+P26+T26</f>
        <v>0</v>
      </c>
      <c r="Z26" s="3">
        <f>SUM(V26:Y26)</f>
        <v>0</v>
      </c>
      <c r="AA26" s="3"/>
      <c r="AB26" s="3"/>
      <c r="AC26" s="3"/>
      <c r="AD26" s="3"/>
      <c r="AE26" s="3"/>
      <c r="AF26" s="3"/>
      <c r="AG26" s="3"/>
      <c r="AH26" s="11">
        <v>2011</v>
      </c>
    </row>
    <row r="27" spans="1:34" s="1" customFormat="1" ht="20.25" customHeight="1" x14ac:dyDescent="0.3">
      <c r="A27" s="72"/>
      <c r="B27" s="49"/>
      <c r="C27" s="3"/>
      <c r="D27" s="3"/>
      <c r="E27" s="3"/>
      <c r="F27" s="3"/>
      <c r="G27" s="3"/>
      <c r="H27" s="3"/>
      <c r="I27" s="3">
        <v>3.5</v>
      </c>
      <c r="J27" s="3"/>
      <c r="K27" s="3"/>
      <c r="L27" s="3">
        <v>3.5</v>
      </c>
      <c r="M27" s="3"/>
      <c r="N27" s="3"/>
      <c r="O27" s="3"/>
      <c r="P27" s="3"/>
      <c r="Q27" s="3"/>
      <c r="R27" s="3"/>
      <c r="S27" s="3"/>
      <c r="T27" s="3"/>
      <c r="U27" s="3"/>
      <c r="V27" s="3">
        <f t="shared" ref="V27:V39" si="27">I27+M27+R27</f>
        <v>3.5</v>
      </c>
      <c r="W27" s="3">
        <f t="shared" ref="W27:W34" si="28">J27</f>
        <v>0</v>
      </c>
      <c r="X27" s="3">
        <f t="shared" ref="X27:X39" si="29">C27+F27+N27+S27</f>
        <v>0</v>
      </c>
      <c r="Y27" s="3">
        <f t="shared" ref="Y27:Y39" si="30">D27+G27+K27+P27+T27</f>
        <v>0</v>
      </c>
      <c r="Z27" s="3">
        <f t="shared" ref="Z27:Z39" si="31">SUM(V27:Y27)</f>
        <v>3.5</v>
      </c>
      <c r="AA27" s="3"/>
      <c r="AB27" s="3"/>
      <c r="AC27" s="3"/>
      <c r="AD27" s="3"/>
      <c r="AE27" s="3"/>
      <c r="AF27" s="3"/>
      <c r="AG27" s="3"/>
      <c r="AH27" s="11">
        <v>2012</v>
      </c>
    </row>
    <row r="28" spans="1:34" s="1" customFormat="1" ht="20.25" customHeight="1" x14ac:dyDescent="0.3">
      <c r="A28" s="72"/>
      <c r="B28" s="4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27"/>
        <v>0</v>
      </c>
      <c r="W28" s="3">
        <f t="shared" si="28"/>
        <v>0</v>
      </c>
      <c r="X28" s="3">
        <f t="shared" si="29"/>
        <v>0</v>
      </c>
      <c r="Y28" s="3">
        <f t="shared" si="30"/>
        <v>0</v>
      </c>
      <c r="Z28" s="3">
        <f t="shared" si="31"/>
        <v>0</v>
      </c>
      <c r="AA28" s="3"/>
      <c r="AB28" s="3"/>
      <c r="AC28" s="3"/>
      <c r="AD28" s="3"/>
      <c r="AE28" s="3"/>
      <c r="AF28" s="3"/>
      <c r="AG28" s="3"/>
      <c r="AH28" s="11">
        <v>2013</v>
      </c>
    </row>
    <row r="29" spans="1:34" s="1" customFormat="1" ht="20.25" customHeight="1" x14ac:dyDescent="0.3">
      <c r="A29" s="72"/>
      <c r="B29" s="4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27"/>
        <v>0</v>
      </c>
      <c r="W29" s="3">
        <f t="shared" si="28"/>
        <v>0</v>
      </c>
      <c r="X29" s="3">
        <f t="shared" si="29"/>
        <v>0</v>
      </c>
      <c r="Y29" s="3">
        <f t="shared" si="30"/>
        <v>0</v>
      </c>
      <c r="Z29" s="3">
        <f t="shared" si="31"/>
        <v>0</v>
      </c>
      <c r="AA29" s="3"/>
      <c r="AB29" s="3"/>
      <c r="AC29" s="3"/>
      <c r="AD29" s="3"/>
      <c r="AE29" s="3"/>
      <c r="AF29" s="3"/>
      <c r="AG29" s="3"/>
      <c r="AH29" s="11">
        <v>2014</v>
      </c>
    </row>
    <row r="30" spans="1:34" s="1" customFormat="1" ht="20.25" customHeight="1" x14ac:dyDescent="0.3">
      <c r="A30" s="72"/>
      <c r="B30" s="4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27"/>
        <v>0</v>
      </c>
      <c r="W30" s="3">
        <f t="shared" si="28"/>
        <v>0</v>
      </c>
      <c r="X30" s="3">
        <f t="shared" si="29"/>
        <v>0</v>
      </c>
      <c r="Y30" s="3">
        <f t="shared" si="30"/>
        <v>0</v>
      </c>
      <c r="Z30" s="3">
        <f t="shared" si="31"/>
        <v>0</v>
      </c>
      <c r="AA30" s="3"/>
      <c r="AB30" s="3"/>
      <c r="AC30" s="3"/>
      <c r="AD30" s="3"/>
      <c r="AE30" s="3"/>
      <c r="AF30" s="3"/>
      <c r="AG30" s="3"/>
      <c r="AH30" s="11">
        <v>2015</v>
      </c>
    </row>
    <row r="31" spans="1:34" s="1" customFormat="1" ht="20.25" customHeight="1" x14ac:dyDescent="0.3">
      <c r="A31" s="72"/>
      <c r="B31" s="49"/>
      <c r="C31" s="3"/>
      <c r="D31" s="3"/>
      <c r="E31" s="3"/>
      <c r="F31" s="3">
        <v>15.4</v>
      </c>
      <c r="G31" s="3"/>
      <c r="H31" s="3">
        <f>F31</f>
        <v>15.4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 t="shared" si="27"/>
        <v>0</v>
      </c>
      <c r="W31" s="3">
        <f t="shared" si="28"/>
        <v>0</v>
      </c>
      <c r="X31" s="3">
        <f t="shared" si="29"/>
        <v>15.4</v>
      </c>
      <c r="Y31" s="3">
        <f t="shared" si="30"/>
        <v>0</v>
      </c>
      <c r="Z31" s="3">
        <f t="shared" si="31"/>
        <v>15.4</v>
      </c>
      <c r="AA31" s="3"/>
      <c r="AB31" s="3"/>
      <c r="AC31" s="3"/>
      <c r="AD31" s="3"/>
      <c r="AE31" s="3"/>
      <c r="AF31" s="3"/>
      <c r="AG31" s="3"/>
      <c r="AH31" s="11">
        <v>2016</v>
      </c>
    </row>
    <row r="32" spans="1:34" s="1" customFormat="1" ht="20.25" customHeight="1" x14ac:dyDescent="0.3">
      <c r="A32" s="72"/>
      <c r="B32" s="4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 t="shared" si="27"/>
        <v>0</v>
      </c>
      <c r="W32" s="3">
        <f t="shared" si="28"/>
        <v>0</v>
      </c>
      <c r="X32" s="3">
        <f t="shared" si="29"/>
        <v>0</v>
      </c>
      <c r="Y32" s="3">
        <f t="shared" si="30"/>
        <v>0</v>
      </c>
      <c r="Z32" s="3">
        <f t="shared" si="31"/>
        <v>0</v>
      </c>
      <c r="AA32" s="3"/>
      <c r="AB32" s="3"/>
      <c r="AC32" s="3"/>
      <c r="AD32" s="3"/>
      <c r="AE32" s="3"/>
      <c r="AF32" s="3"/>
      <c r="AG32" s="3"/>
      <c r="AH32" s="11">
        <v>2017</v>
      </c>
    </row>
    <row r="33" spans="1:34" s="1" customFormat="1" ht="20.25" customHeight="1" x14ac:dyDescent="0.3">
      <c r="A33" s="72"/>
      <c r="B33" s="4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27"/>
        <v>0</v>
      </c>
      <c r="W33" s="3">
        <f t="shared" si="28"/>
        <v>0</v>
      </c>
      <c r="X33" s="3">
        <f t="shared" si="29"/>
        <v>0</v>
      </c>
      <c r="Y33" s="3">
        <f t="shared" si="30"/>
        <v>0</v>
      </c>
      <c r="Z33" s="3">
        <f t="shared" si="31"/>
        <v>0</v>
      </c>
      <c r="AA33" s="3"/>
      <c r="AB33" s="3"/>
      <c r="AC33" s="3"/>
      <c r="AD33" s="3"/>
      <c r="AE33" s="3"/>
      <c r="AF33" s="3"/>
      <c r="AG33" s="3"/>
      <c r="AH33" s="11">
        <v>2018</v>
      </c>
    </row>
    <row r="34" spans="1:34" s="1" customFormat="1" ht="20.25" customHeight="1" x14ac:dyDescent="0.3">
      <c r="A34" s="72"/>
      <c r="B34" s="4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si="27"/>
        <v>0</v>
      </c>
      <c r="W34" s="3">
        <f t="shared" si="28"/>
        <v>0</v>
      </c>
      <c r="X34" s="3">
        <f t="shared" si="29"/>
        <v>0</v>
      </c>
      <c r="Y34" s="3">
        <f t="shared" si="30"/>
        <v>0</v>
      </c>
      <c r="Z34" s="3">
        <f t="shared" si="31"/>
        <v>0</v>
      </c>
      <c r="AA34" s="3"/>
      <c r="AB34" s="3"/>
      <c r="AC34" s="3"/>
      <c r="AD34" s="3"/>
      <c r="AE34" s="3"/>
      <c r="AF34" s="3"/>
      <c r="AG34" s="3"/>
      <c r="AH34" s="11">
        <v>2019</v>
      </c>
    </row>
    <row r="35" spans="1:34" s="1" customFormat="1" ht="20.25" customHeight="1" x14ac:dyDescent="0.3">
      <c r="A35" s="72"/>
      <c r="B35" s="4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/>
      <c r="AB35" s="3"/>
      <c r="AC35" s="3"/>
      <c r="AD35" s="3"/>
      <c r="AE35" s="3"/>
      <c r="AF35" s="3"/>
      <c r="AG35" s="3"/>
      <c r="AH35" s="11">
        <v>2020</v>
      </c>
    </row>
    <row r="36" spans="1:34" s="1" customFormat="1" ht="20.25" customHeight="1" x14ac:dyDescent="0.3">
      <c r="A36" s="72"/>
      <c r="B36" s="4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/>
      <c r="AB36" s="3"/>
      <c r="AC36" s="3"/>
      <c r="AD36" s="3"/>
      <c r="AE36" s="3"/>
      <c r="AF36" s="3"/>
      <c r="AG36" s="3"/>
      <c r="AH36" s="11">
        <v>2021</v>
      </c>
    </row>
    <row r="37" spans="1:34" s="1" customFormat="1" ht="20.25" customHeight="1" x14ac:dyDescent="0.3">
      <c r="A37" s="72"/>
      <c r="B37" s="4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/>
      <c r="AB37" s="38"/>
      <c r="AC37" s="38"/>
      <c r="AD37" s="38"/>
      <c r="AE37" s="38"/>
      <c r="AF37" s="38"/>
      <c r="AG37" s="38"/>
      <c r="AH37" s="39">
        <v>2022</v>
      </c>
    </row>
    <row r="38" spans="1:34" s="1" customFormat="1" ht="20.25" customHeight="1" x14ac:dyDescent="0.3">
      <c r="A38" s="72"/>
      <c r="B38" s="49"/>
      <c r="C38" s="3"/>
      <c r="D38" s="3"/>
      <c r="E38" s="3"/>
      <c r="F38" s="3">
        <v>0</v>
      </c>
      <c r="G38" s="3"/>
      <c r="H38" s="3"/>
      <c r="I38" s="3">
        <v>0</v>
      </c>
      <c r="J38" s="3"/>
      <c r="K38" s="3"/>
      <c r="L38" s="3"/>
      <c r="M38" s="3"/>
      <c r="N38" s="3">
        <v>0</v>
      </c>
      <c r="O38" s="3"/>
      <c r="P38" s="3"/>
      <c r="Q38" s="3"/>
      <c r="R38" s="3"/>
      <c r="S38" s="3">
        <v>0</v>
      </c>
      <c r="T38" s="3"/>
      <c r="U38" s="3"/>
      <c r="V38" s="3">
        <f t="shared" si="27"/>
        <v>0</v>
      </c>
      <c r="W38" s="3">
        <v>0</v>
      </c>
      <c r="X38" s="3">
        <f t="shared" si="29"/>
        <v>0</v>
      </c>
      <c r="Y38" s="3">
        <f t="shared" si="30"/>
        <v>0</v>
      </c>
      <c r="Z38" s="3">
        <f t="shared" si="31"/>
        <v>0</v>
      </c>
      <c r="AA38" s="3"/>
      <c r="AB38" s="3"/>
      <c r="AC38" s="3"/>
      <c r="AD38" s="3"/>
      <c r="AE38" s="3"/>
      <c r="AF38" s="3"/>
      <c r="AG38" s="3"/>
      <c r="AH38" s="11">
        <v>2023</v>
      </c>
    </row>
    <row r="39" spans="1:34" s="1" customFormat="1" ht="20.25" customHeight="1" x14ac:dyDescent="0.3">
      <c r="A39" s="72"/>
      <c r="B39" s="5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f t="shared" si="27"/>
        <v>0</v>
      </c>
      <c r="W39" s="3">
        <v>0</v>
      </c>
      <c r="X39" s="3">
        <f t="shared" si="29"/>
        <v>0</v>
      </c>
      <c r="Y39" s="3">
        <f t="shared" si="30"/>
        <v>0</v>
      </c>
      <c r="Z39" s="3">
        <f t="shared" si="31"/>
        <v>0</v>
      </c>
      <c r="AA39" s="3"/>
      <c r="AB39" s="3"/>
      <c r="AC39" s="3"/>
      <c r="AD39" s="3"/>
      <c r="AE39" s="3"/>
      <c r="AF39" s="3"/>
      <c r="AG39" s="3"/>
      <c r="AH39" s="11">
        <v>2024</v>
      </c>
    </row>
    <row r="40" spans="1:34" s="15" customFormat="1" ht="20.25" customHeight="1" x14ac:dyDescent="0.3">
      <c r="A40" s="73"/>
      <c r="B40" s="12" t="s">
        <v>26</v>
      </c>
      <c r="C40" s="13">
        <f t="shared" ref="C40:E40" si="32">SUM(C26:C38)</f>
        <v>0</v>
      </c>
      <c r="D40" s="13">
        <f t="shared" si="32"/>
        <v>0</v>
      </c>
      <c r="E40" s="13">
        <f t="shared" si="32"/>
        <v>0</v>
      </c>
      <c r="F40" s="13">
        <f>SUM(F26:F38)</f>
        <v>15.4</v>
      </c>
      <c r="G40" s="13">
        <f t="shared" ref="G40:U40" si="33">SUM(G26:G38)</f>
        <v>0</v>
      </c>
      <c r="H40" s="13">
        <f t="shared" si="33"/>
        <v>15.4</v>
      </c>
      <c r="I40" s="13">
        <f t="shared" si="33"/>
        <v>3.5</v>
      </c>
      <c r="J40" s="13">
        <f t="shared" si="33"/>
        <v>0</v>
      </c>
      <c r="K40" s="13">
        <f t="shared" si="33"/>
        <v>0</v>
      </c>
      <c r="L40" s="13">
        <f t="shared" si="33"/>
        <v>3.5</v>
      </c>
      <c r="M40" s="13">
        <f t="shared" si="33"/>
        <v>0</v>
      </c>
      <c r="N40" s="13">
        <f t="shared" si="33"/>
        <v>0</v>
      </c>
      <c r="O40" s="13">
        <f t="shared" si="33"/>
        <v>0</v>
      </c>
      <c r="P40" s="13">
        <f t="shared" si="33"/>
        <v>0</v>
      </c>
      <c r="Q40" s="13">
        <f t="shared" si="33"/>
        <v>0</v>
      </c>
      <c r="R40" s="13">
        <f t="shared" si="33"/>
        <v>0</v>
      </c>
      <c r="S40" s="13">
        <f t="shared" si="33"/>
        <v>0</v>
      </c>
      <c r="T40" s="13">
        <f t="shared" si="33"/>
        <v>0</v>
      </c>
      <c r="U40" s="13">
        <f t="shared" si="33"/>
        <v>0</v>
      </c>
      <c r="V40" s="13">
        <f>SUM(V26:V38)</f>
        <v>3.5</v>
      </c>
      <c r="W40" s="13">
        <f>SUM(W26:W38)</f>
        <v>0</v>
      </c>
      <c r="X40" s="13">
        <f>SUM(X26:X38)</f>
        <v>15.4</v>
      </c>
      <c r="Y40" s="13">
        <f>SUM(Y26:Y38)</f>
        <v>0</v>
      </c>
      <c r="Z40" s="13">
        <f>SUM(Z26:AG39)</f>
        <v>18.899999999999999</v>
      </c>
      <c r="AA40" s="13"/>
      <c r="AB40" s="13"/>
      <c r="AC40" s="13"/>
      <c r="AD40" s="13"/>
      <c r="AE40" s="13"/>
      <c r="AF40" s="13"/>
      <c r="AG40" s="13"/>
      <c r="AH40" s="14"/>
    </row>
    <row r="41" spans="1:34" s="1" customFormat="1" ht="20.25" customHeight="1" x14ac:dyDescent="0.3">
      <c r="A41" s="71" t="s">
        <v>72</v>
      </c>
      <c r="B41" s="48" t="s">
        <v>16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>I41+M41+R41</f>
        <v>0</v>
      </c>
      <c r="W41" s="3">
        <f>J41</f>
        <v>0</v>
      </c>
      <c r="X41" s="3">
        <f>C41+F41+N41+S41</f>
        <v>0</v>
      </c>
      <c r="Y41" s="3">
        <f>D41+G41+K41+P41+T41</f>
        <v>0</v>
      </c>
      <c r="Z41" s="3">
        <f t="shared" ref="Z41:Z54" si="34">SUM(V41:Y41)</f>
        <v>0</v>
      </c>
      <c r="AA41" s="3"/>
      <c r="AB41" s="3"/>
      <c r="AC41" s="3"/>
      <c r="AD41" s="3"/>
      <c r="AE41" s="3"/>
      <c r="AF41" s="3"/>
      <c r="AG41" s="3"/>
      <c r="AH41" s="11">
        <v>2011</v>
      </c>
    </row>
    <row r="42" spans="1:34" s="1" customFormat="1" ht="20.25" customHeight="1" x14ac:dyDescent="0.3">
      <c r="A42" s="72"/>
      <c r="B42" s="49"/>
      <c r="C42" s="3"/>
      <c r="D42" s="3"/>
      <c r="E42" s="3"/>
      <c r="F42" s="3"/>
      <c r="G42" s="3"/>
      <c r="H42" s="3"/>
      <c r="I42" s="3">
        <v>0.6</v>
      </c>
      <c r="J42" s="3"/>
      <c r="K42" s="3"/>
      <c r="L42" s="3">
        <f>I42+J42+K42</f>
        <v>0.6</v>
      </c>
      <c r="M42" s="3"/>
      <c r="N42" s="3"/>
      <c r="O42" s="3"/>
      <c r="P42" s="3"/>
      <c r="Q42" s="3"/>
      <c r="R42" s="3"/>
      <c r="S42" s="3"/>
      <c r="T42" s="3"/>
      <c r="U42" s="3"/>
      <c r="V42" s="3">
        <f t="shared" ref="V42:V50" si="35">I42+M42+R42</f>
        <v>0.6</v>
      </c>
      <c r="W42" s="3">
        <f t="shared" ref="W42:W50" si="36">J42</f>
        <v>0</v>
      </c>
      <c r="X42" s="3">
        <f t="shared" ref="X42:X50" si="37">C42+F42+N42+S42</f>
        <v>0</v>
      </c>
      <c r="Y42" s="3">
        <f t="shared" ref="Y42:Y50" si="38">D42+G42+K42+P42+T42</f>
        <v>0</v>
      </c>
      <c r="Z42" s="3">
        <f t="shared" si="34"/>
        <v>0.6</v>
      </c>
      <c r="AA42" s="3"/>
      <c r="AB42" s="3"/>
      <c r="AC42" s="3"/>
      <c r="AD42" s="3"/>
      <c r="AE42" s="3"/>
      <c r="AF42" s="3"/>
      <c r="AG42" s="3"/>
      <c r="AH42" s="11">
        <v>2012</v>
      </c>
    </row>
    <row r="43" spans="1:34" s="1" customFormat="1" ht="20.25" customHeight="1" x14ac:dyDescent="0.3">
      <c r="A43" s="72"/>
      <c r="B43" s="49"/>
      <c r="C43" s="3"/>
      <c r="D43" s="3"/>
      <c r="E43" s="3"/>
      <c r="F43" s="3">
        <v>160</v>
      </c>
      <c r="G43" s="3"/>
      <c r="H43" s="3">
        <f>F43+G43</f>
        <v>160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f t="shared" si="35"/>
        <v>0</v>
      </c>
      <c r="W43" s="3">
        <f t="shared" si="36"/>
        <v>0</v>
      </c>
      <c r="X43" s="3">
        <f t="shared" si="37"/>
        <v>160</v>
      </c>
      <c r="Y43" s="3">
        <f t="shared" si="38"/>
        <v>0</v>
      </c>
      <c r="Z43" s="3">
        <f t="shared" si="34"/>
        <v>160</v>
      </c>
      <c r="AA43" s="3"/>
      <c r="AB43" s="3"/>
      <c r="AC43" s="3">
        <v>80</v>
      </c>
      <c r="AD43" s="3"/>
      <c r="AE43" s="3">
        <v>7.1</v>
      </c>
      <c r="AF43" s="3"/>
      <c r="AG43" s="3">
        <v>7.1</v>
      </c>
      <c r="AH43" s="11">
        <v>2013</v>
      </c>
    </row>
    <row r="44" spans="1:34" s="1" customFormat="1" ht="20.25" customHeight="1" x14ac:dyDescent="0.3">
      <c r="A44" s="72"/>
      <c r="B44" s="4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f t="shared" si="35"/>
        <v>0</v>
      </c>
      <c r="W44" s="3">
        <f t="shared" si="36"/>
        <v>0</v>
      </c>
      <c r="X44" s="3">
        <f t="shared" si="37"/>
        <v>0</v>
      </c>
      <c r="Y44" s="3">
        <f t="shared" si="38"/>
        <v>0</v>
      </c>
      <c r="Z44" s="3">
        <f t="shared" si="34"/>
        <v>0</v>
      </c>
      <c r="AA44" s="3"/>
      <c r="AB44" s="3"/>
      <c r="AC44" s="3"/>
      <c r="AD44" s="3"/>
      <c r="AE44" s="3"/>
      <c r="AF44" s="3"/>
      <c r="AG44" s="3"/>
      <c r="AH44" s="11">
        <v>2014</v>
      </c>
    </row>
    <row r="45" spans="1:34" s="1" customFormat="1" ht="20.25" customHeight="1" x14ac:dyDescent="0.3">
      <c r="A45" s="72"/>
      <c r="B45" s="4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f t="shared" si="35"/>
        <v>0</v>
      </c>
      <c r="W45" s="3">
        <f t="shared" si="36"/>
        <v>0</v>
      </c>
      <c r="X45" s="3">
        <f t="shared" si="37"/>
        <v>0</v>
      </c>
      <c r="Y45" s="3">
        <f t="shared" si="38"/>
        <v>0</v>
      </c>
      <c r="Z45" s="3">
        <f t="shared" si="34"/>
        <v>0</v>
      </c>
      <c r="AA45" s="3"/>
      <c r="AB45" s="3"/>
      <c r="AC45" s="3"/>
      <c r="AD45" s="3"/>
      <c r="AE45" s="3"/>
      <c r="AF45" s="3"/>
      <c r="AG45" s="3"/>
      <c r="AH45" s="11">
        <v>2015</v>
      </c>
    </row>
    <row r="46" spans="1:34" s="1" customFormat="1" ht="20.25" customHeight="1" x14ac:dyDescent="0.3">
      <c r="A46" s="72"/>
      <c r="B46" s="49"/>
      <c r="C46" s="3"/>
      <c r="D46" s="3"/>
      <c r="E46" s="3"/>
      <c r="F46" s="3">
        <v>6.8</v>
      </c>
      <c r="G46" s="3"/>
      <c r="H46" s="3">
        <v>6.8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f t="shared" si="35"/>
        <v>0</v>
      </c>
      <c r="W46" s="3">
        <f t="shared" si="36"/>
        <v>0</v>
      </c>
      <c r="X46" s="3">
        <f t="shared" si="37"/>
        <v>6.8</v>
      </c>
      <c r="Y46" s="3">
        <f t="shared" si="38"/>
        <v>0</v>
      </c>
      <c r="Z46" s="3">
        <f t="shared" si="34"/>
        <v>6.8</v>
      </c>
      <c r="AA46" s="3"/>
      <c r="AB46" s="3"/>
      <c r="AC46" s="3"/>
      <c r="AD46" s="3"/>
      <c r="AE46" s="3"/>
      <c r="AF46" s="3"/>
      <c r="AG46" s="3"/>
      <c r="AH46" s="11">
        <v>2016</v>
      </c>
    </row>
    <row r="47" spans="1:34" s="1" customFormat="1" ht="20.25" customHeight="1" x14ac:dyDescent="0.3">
      <c r="A47" s="72"/>
      <c r="B47" s="4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f t="shared" si="35"/>
        <v>0</v>
      </c>
      <c r="W47" s="3">
        <f t="shared" si="36"/>
        <v>0</v>
      </c>
      <c r="X47" s="3">
        <f t="shared" si="37"/>
        <v>0</v>
      </c>
      <c r="Y47" s="3">
        <f t="shared" si="38"/>
        <v>0</v>
      </c>
      <c r="Z47" s="3">
        <f t="shared" si="34"/>
        <v>0</v>
      </c>
      <c r="AA47" s="3"/>
      <c r="AB47" s="3"/>
      <c r="AC47" s="3"/>
      <c r="AD47" s="3"/>
      <c r="AE47" s="3"/>
      <c r="AF47" s="3"/>
      <c r="AG47" s="3"/>
      <c r="AH47" s="11">
        <v>2017</v>
      </c>
    </row>
    <row r="48" spans="1:34" s="1" customFormat="1" ht="20.25" customHeight="1" x14ac:dyDescent="0.3">
      <c r="A48" s="72"/>
      <c r="B48" s="49"/>
      <c r="C48" s="3"/>
      <c r="D48" s="3"/>
      <c r="E48" s="3"/>
      <c r="F48" s="16">
        <f>123.738+90</f>
        <v>213.738</v>
      </c>
      <c r="G48" s="3"/>
      <c r="H48" s="17">
        <f>F48</f>
        <v>213.738</v>
      </c>
      <c r="I48" s="3">
        <v>0</v>
      </c>
      <c r="J48" s="3"/>
      <c r="K48" s="3"/>
      <c r="L48" s="3"/>
      <c r="M48" s="3"/>
      <c r="N48" s="3">
        <v>0</v>
      </c>
      <c r="O48" s="3"/>
      <c r="P48" s="3"/>
      <c r="Q48" s="3"/>
      <c r="R48" s="3"/>
      <c r="S48" s="3">
        <v>0</v>
      </c>
      <c r="T48" s="3"/>
      <c r="U48" s="3"/>
      <c r="V48" s="3">
        <f t="shared" si="35"/>
        <v>0</v>
      </c>
      <c r="W48" s="3">
        <f t="shared" si="36"/>
        <v>0</v>
      </c>
      <c r="X48" s="17">
        <f t="shared" si="37"/>
        <v>213.738</v>
      </c>
      <c r="Y48" s="3">
        <f t="shared" si="38"/>
        <v>0</v>
      </c>
      <c r="Z48" s="3">
        <f t="shared" si="34"/>
        <v>213.738</v>
      </c>
      <c r="AA48" s="3"/>
      <c r="AB48" s="3"/>
      <c r="AC48" s="3"/>
      <c r="AD48" s="3"/>
      <c r="AE48" s="3"/>
      <c r="AF48" s="3"/>
      <c r="AG48" s="3"/>
      <c r="AH48" s="11">
        <v>2018</v>
      </c>
    </row>
    <row r="49" spans="1:34" s="1" customFormat="1" ht="20.25" customHeight="1" x14ac:dyDescent="0.3">
      <c r="A49" s="72"/>
      <c r="B49" s="4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f t="shared" si="35"/>
        <v>0</v>
      </c>
      <c r="W49" s="3">
        <f t="shared" si="36"/>
        <v>0</v>
      </c>
      <c r="X49" s="3">
        <f t="shared" si="37"/>
        <v>0</v>
      </c>
      <c r="Y49" s="3">
        <f t="shared" si="38"/>
        <v>0</v>
      </c>
      <c r="Z49" s="3">
        <f t="shared" si="34"/>
        <v>0</v>
      </c>
      <c r="AA49" s="3"/>
      <c r="AB49" s="3"/>
      <c r="AC49" s="3"/>
      <c r="AD49" s="3"/>
      <c r="AE49" s="3"/>
      <c r="AF49" s="3"/>
      <c r="AG49" s="3"/>
      <c r="AH49" s="11">
        <v>2019</v>
      </c>
    </row>
    <row r="50" spans="1:34" s="1" customFormat="1" ht="20.25" customHeight="1" x14ac:dyDescent="0.3">
      <c r="A50" s="72"/>
      <c r="B50" s="4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f t="shared" si="35"/>
        <v>0</v>
      </c>
      <c r="W50" s="3">
        <f t="shared" si="36"/>
        <v>0</v>
      </c>
      <c r="X50" s="3">
        <f t="shared" si="37"/>
        <v>0</v>
      </c>
      <c r="Y50" s="3">
        <f t="shared" si="38"/>
        <v>0</v>
      </c>
      <c r="Z50" s="3">
        <f t="shared" si="34"/>
        <v>0</v>
      </c>
      <c r="AA50" s="3"/>
      <c r="AB50" s="3"/>
      <c r="AC50" s="3"/>
      <c r="AD50" s="3"/>
      <c r="AE50" s="3"/>
      <c r="AF50" s="3"/>
      <c r="AG50" s="3"/>
      <c r="AH50" s="11">
        <v>2020</v>
      </c>
    </row>
    <row r="51" spans="1:34" s="1" customFormat="1" ht="20.25" customHeight="1" x14ac:dyDescent="0.3">
      <c r="A51" s="72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v>0</v>
      </c>
      <c r="W51" s="3">
        <v>0</v>
      </c>
      <c r="X51" s="3">
        <v>0</v>
      </c>
      <c r="Y51" s="3">
        <v>0</v>
      </c>
      <c r="Z51" s="3">
        <f t="shared" si="34"/>
        <v>0</v>
      </c>
      <c r="AA51" s="3"/>
      <c r="AB51" s="3"/>
      <c r="AC51" s="3"/>
      <c r="AD51" s="3"/>
      <c r="AE51" s="3"/>
      <c r="AF51" s="3"/>
      <c r="AG51" s="3"/>
      <c r="AH51" s="11">
        <v>2021</v>
      </c>
    </row>
    <row r="52" spans="1:34" s="1" customFormat="1" ht="20.25" customHeight="1" x14ac:dyDescent="0.3">
      <c r="A52" s="72"/>
      <c r="B52" s="4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>
        <v>0</v>
      </c>
      <c r="W52" s="38">
        <v>0</v>
      </c>
      <c r="X52" s="38">
        <f>H52</f>
        <v>0</v>
      </c>
      <c r="Y52" s="38">
        <v>0</v>
      </c>
      <c r="Z52" s="38">
        <f t="shared" si="34"/>
        <v>0</v>
      </c>
      <c r="AA52" s="38"/>
      <c r="AB52" s="38"/>
      <c r="AC52" s="38"/>
      <c r="AD52" s="38"/>
      <c r="AE52" s="38"/>
      <c r="AF52" s="38"/>
      <c r="AG52" s="38"/>
      <c r="AH52" s="39">
        <v>2022</v>
      </c>
    </row>
    <row r="53" spans="1:34" s="1" customFormat="1" ht="20.25" customHeight="1" x14ac:dyDescent="0.3">
      <c r="A53" s="72"/>
      <c r="B53" s="4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>
        <v>0</v>
      </c>
      <c r="W53" s="3">
        <v>0</v>
      </c>
      <c r="X53" s="3">
        <v>0</v>
      </c>
      <c r="Y53" s="3">
        <v>0</v>
      </c>
      <c r="Z53" s="3">
        <f t="shared" si="34"/>
        <v>0</v>
      </c>
      <c r="AA53" s="3"/>
      <c r="AB53" s="3"/>
      <c r="AC53" s="3"/>
      <c r="AD53" s="3"/>
      <c r="AE53" s="3"/>
      <c r="AF53" s="3"/>
      <c r="AG53" s="3"/>
      <c r="AH53" s="11">
        <v>2023</v>
      </c>
    </row>
    <row r="54" spans="1:34" s="1" customFormat="1" ht="20.25" customHeight="1" x14ac:dyDescent="0.3">
      <c r="A54" s="72"/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>
        <v>0</v>
      </c>
      <c r="W54" s="3">
        <v>0</v>
      </c>
      <c r="X54" s="3">
        <v>0</v>
      </c>
      <c r="Y54" s="3">
        <v>0</v>
      </c>
      <c r="Z54" s="3">
        <f t="shared" si="34"/>
        <v>0</v>
      </c>
      <c r="AA54" s="3"/>
      <c r="AB54" s="3"/>
      <c r="AC54" s="3"/>
      <c r="AD54" s="3"/>
      <c r="AE54" s="3"/>
      <c r="AF54" s="3"/>
      <c r="AG54" s="3"/>
      <c r="AH54" s="11">
        <v>2024</v>
      </c>
    </row>
    <row r="55" spans="1:34" s="15" customFormat="1" ht="20.25" customHeight="1" x14ac:dyDescent="0.3">
      <c r="A55" s="73"/>
      <c r="B55" s="12" t="s">
        <v>26</v>
      </c>
      <c r="C55" s="13">
        <f>SUM(C41:C53)</f>
        <v>0</v>
      </c>
      <c r="D55" s="13">
        <f t="shared" ref="D55:Y55" si="39">SUM(D41:D53)</f>
        <v>0</v>
      </c>
      <c r="E55" s="13">
        <f t="shared" si="39"/>
        <v>0</v>
      </c>
      <c r="F55" s="13">
        <f t="shared" si="39"/>
        <v>380.53800000000001</v>
      </c>
      <c r="G55" s="13">
        <f t="shared" si="39"/>
        <v>0</v>
      </c>
      <c r="H55" s="13">
        <f t="shared" si="39"/>
        <v>380.53800000000001</v>
      </c>
      <c r="I55" s="13">
        <f t="shared" si="39"/>
        <v>0.6</v>
      </c>
      <c r="J55" s="13">
        <f t="shared" si="39"/>
        <v>0</v>
      </c>
      <c r="K55" s="13">
        <f t="shared" si="39"/>
        <v>0</v>
      </c>
      <c r="L55" s="13">
        <f t="shared" si="39"/>
        <v>0.6</v>
      </c>
      <c r="M55" s="13">
        <f t="shared" si="39"/>
        <v>0</v>
      </c>
      <c r="N55" s="13">
        <f t="shared" si="39"/>
        <v>0</v>
      </c>
      <c r="O55" s="13">
        <f t="shared" si="39"/>
        <v>0</v>
      </c>
      <c r="P55" s="13">
        <f t="shared" si="39"/>
        <v>0</v>
      </c>
      <c r="Q55" s="13">
        <f t="shared" si="39"/>
        <v>0</v>
      </c>
      <c r="R55" s="13">
        <f t="shared" si="39"/>
        <v>0</v>
      </c>
      <c r="S55" s="13">
        <f t="shared" si="39"/>
        <v>0</v>
      </c>
      <c r="T55" s="13">
        <f t="shared" si="39"/>
        <v>0</v>
      </c>
      <c r="U55" s="13">
        <f t="shared" si="39"/>
        <v>0</v>
      </c>
      <c r="V55" s="13">
        <f t="shared" si="39"/>
        <v>0.6</v>
      </c>
      <c r="W55" s="13">
        <f t="shared" si="39"/>
        <v>0</v>
      </c>
      <c r="X55" s="13">
        <f t="shared" si="39"/>
        <v>380.53800000000001</v>
      </c>
      <c r="Y55" s="13">
        <f t="shared" si="39"/>
        <v>0</v>
      </c>
      <c r="Z55" s="13">
        <f>SUM(Z41:AG54)</f>
        <v>475.33799999999997</v>
      </c>
      <c r="AA55" s="13"/>
      <c r="AB55" s="13"/>
      <c r="AC55" s="13">
        <f>SUM(AC41:AC50)</f>
        <v>80</v>
      </c>
      <c r="AD55" s="13"/>
      <c r="AE55" s="13">
        <f>SUM(AE41:AE50)</f>
        <v>7.1</v>
      </c>
      <c r="AF55" s="13"/>
      <c r="AG55" s="13">
        <f>SUM(AG41:AG50)</f>
        <v>7.1</v>
      </c>
      <c r="AH55" s="14"/>
    </row>
    <row r="56" spans="1:34" s="15" customFormat="1" ht="20.25" customHeight="1" x14ac:dyDescent="0.3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5"/>
    </row>
    <row r="57" spans="1:34" s="1" customFormat="1" ht="20.25" customHeight="1" x14ac:dyDescent="0.3">
      <c r="A57" s="71" t="s">
        <v>73</v>
      </c>
      <c r="B57" s="48" t="s">
        <v>17</v>
      </c>
      <c r="C57" s="3"/>
      <c r="D57" s="3"/>
      <c r="E57" s="3"/>
      <c r="F57" s="3">
        <v>328</v>
      </c>
      <c r="G57" s="3"/>
      <c r="H57" s="3">
        <f>F57+G57</f>
        <v>328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f>I57+M57+R57</f>
        <v>0</v>
      </c>
      <c r="W57" s="3">
        <f>J57</f>
        <v>0</v>
      </c>
      <c r="X57" s="3">
        <f>C57+F57+N57+S57</f>
        <v>328</v>
      </c>
      <c r="Y57" s="3">
        <f>D57+G57+K57+P57+T57</f>
        <v>0</v>
      </c>
      <c r="Z57" s="3">
        <f>SUM(V57:Y57)</f>
        <v>328</v>
      </c>
      <c r="AA57" s="3"/>
      <c r="AB57" s="3"/>
      <c r="AC57" s="3"/>
      <c r="AD57" s="3"/>
      <c r="AE57" s="3"/>
      <c r="AF57" s="3"/>
      <c r="AG57" s="3"/>
      <c r="AH57" s="11">
        <v>2011</v>
      </c>
    </row>
    <row r="58" spans="1:34" s="1" customFormat="1" ht="20.25" customHeight="1" x14ac:dyDescent="0.3">
      <c r="A58" s="72"/>
      <c r="B58" s="49"/>
      <c r="C58" s="3"/>
      <c r="D58" s="3"/>
      <c r="E58" s="3"/>
      <c r="F58" s="3">
        <v>10.5</v>
      </c>
      <c r="G58" s="3"/>
      <c r="H58" s="3">
        <f>F58+G58</f>
        <v>10.5</v>
      </c>
      <c r="I58" s="3">
        <v>239</v>
      </c>
      <c r="J58" s="3"/>
      <c r="K58" s="3"/>
      <c r="L58" s="3">
        <f>I58+J58+K58</f>
        <v>239</v>
      </c>
      <c r="M58" s="3">
        <v>194</v>
      </c>
      <c r="N58" s="3"/>
      <c r="O58" s="3"/>
      <c r="P58" s="3"/>
      <c r="Q58" s="3">
        <v>194</v>
      </c>
      <c r="R58" s="3"/>
      <c r="S58" s="3"/>
      <c r="T58" s="3"/>
      <c r="U58" s="3"/>
      <c r="V58" s="3">
        <f t="shared" ref="V58:V66" si="40">I58+M58+R58</f>
        <v>433</v>
      </c>
      <c r="W58" s="3">
        <f t="shared" ref="W58:W66" si="41">J58</f>
        <v>0</v>
      </c>
      <c r="X58" s="3">
        <f t="shared" ref="X58:X66" si="42">C58+F58+N58+S58</f>
        <v>10.5</v>
      </c>
      <c r="Y58" s="3">
        <f t="shared" ref="Y58:Y66" si="43">D58+G58+K58+P58+T58</f>
        <v>0</v>
      </c>
      <c r="Z58" s="3">
        <f t="shared" ref="Z58:Z66" si="44">SUM(V58:Y58)</f>
        <v>443.5</v>
      </c>
      <c r="AA58" s="3"/>
      <c r="AB58" s="3"/>
      <c r="AC58" s="3"/>
      <c r="AD58" s="3"/>
      <c r="AE58" s="3"/>
      <c r="AF58" s="3"/>
      <c r="AG58" s="3"/>
      <c r="AH58" s="11">
        <v>2012</v>
      </c>
    </row>
    <row r="59" spans="1:34" s="1" customFormat="1" ht="20.25" customHeight="1" x14ac:dyDescent="0.3">
      <c r="A59" s="72"/>
      <c r="B59" s="49"/>
      <c r="C59" s="3">
        <v>53.7</v>
      </c>
      <c r="D59" s="3"/>
      <c r="E59" s="3">
        <f>C59+D59</f>
        <v>53.7</v>
      </c>
      <c r="F59" s="3">
        <v>473.4</v>
      </c>
      <c r="G59" s="3"/>
      <c r="H59" s="3">
        <f>F59+G59</f>
        <v>473.4</v>
      </c>
      <c r="I59" s="3">
        <v>34.799999999999997</v>
      </c>
      <c r="J59" s="3"/>
      <c r="K59" s="3"/>
      <c r="L59" s="3">
        <v>34.799999999999997</v>
      </c>
      <c r="M59" s="3"/>
      <c r="N59" s="3"/>
      <c r="O59" s="3"/>
      <c r="P59" s="3"/>
      <c r="Q59" s="3"/>
      <c r="R59" s="3"/>
      <c r="S59" s="3"/>
      <c r="T59" s="3"/>
      <c r="U59" s="3"/>
      <c r="V59" s="3">
        <f t="shared" si="40"/>
        <v>34.799999999999997</v>
      </c>
      <c r="W59" s="3">
        <f t="shared" si="41"/>
        <v>0</v>
      </c>
      <c r="X59" s="3">
        <f t="shared" si="42"/>
        <v>527.1</v>
      </c>
      <c r="Y59" s="3">
        <f t="shared" si="43"/>
        <v>0</v>
      </c>
      <c r="Z59" s="3">
        <f t="shared" si="44"/>
        <v>561.9</v>
      </c>
      <c r="AA59" s="3"/>
      <c r="AB59" s="3"/>
      <c r="AC59" s="3"/>
      <c r="AD59" s="3"/>
      <c r="AE59" s="3"/>
      <c r="AF59" s="3"/>
      <c r="AG59" s="3"/>
      <c r="AH59" s="11">
        <v>2013</v>
      </c>
    </row>
    <row r="60" spans="1:34" s="1" customFormat="1" ht="20.25" customHeight="1" x14ac:dyDescent="0.3">
      <c r="A60" s="72"/>
      <c r="B60" s="49"/>
      <c r="C60" s="3"/>
      <c r="D60" s="3"/>
      <c r="E60" s="3"/>
      <c r="F60" s="3"/>
      <c r="G60" s="3"/>
      <c r="H60" s="3"/>
      <c r="I60" s="3">
        <v>50</v>
      </c>
      <c r="J60" s="3"/>
      <c r="K60" s="3"/>
      <c r="L60" s="3">
        <f>I60+J60+K60</f>
        <v>50</v>
      </c>
      <c r="M60" s="3"/>
      <c r="N60" s="3"/>
      <c r="O60" s="3"/>
      <c r="P60" s="3"/>
      <c r="Q60" s="3"/>
      <c r="R60" s="3"/>
      <c r="S60" s="3"/>
      <c r="T60" s="3"/>
      <c r="U60" s="3"/>
      <c r="V60" s="3">
        <f t="shared" si="40"/>
        <v>50</v>
      </c>
      <c r="W60" s="3">
        <f t="shared" si="41"/>
        <v>0</v>
      </c>
      <c r="X60" s="3">
        <f t="shared" si="42"/>
        <v>0</v>
      </c>
      <c r="Y60" s="3">
        <f t="shared" si="43"/>
        <v>0</v>
      </c>
      <c r="Z60" s="3">
        <f t="shared" si="44"/>
        <v>50</v>
      </c>
      <c r="AA60" s="3"/>
      <c r="AB60" s="3"/>
      <c r="AC60" s="3"/>
      <c r="AD60" s="3"/>
      <c r="AE60" s="3"/>
      <c r="AF60" s="3"/>
      <c r="AG60" s="3"/>
      <c r="AH60" s="11">
        <v>2014</v>
      </c>
    </row>
    <row r="61" spans="1:34" s="1" customFormat="1" ht="20.25" customHeight="1" x14ac:dyDescent="0.3">
      <c r="A61" s="72"/>
      <c r="B61" s="4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f t="shared" si="40"/>
        <v>0</v>
      </c>
      <c r="W61" s="3">
        <f t="shared" si="41"/>
        <v>0</v>
      </c>
      <c r="X61" s="3">
        <f t="shared" si="42"/>
        <v>0</v>
      </c>
      <c r="Y61" s="3">
        <f t="shared" si="43"/>
        <v>0</v>
      </c>
      <c r="Z61" s="3">
        <f t="shared" si="44"/>
        <v>0</v>
      </c>
      <c r="AA61" s="3"/>
      <c r="AB61" s="3"/>
      <c r="AC61" s="3"/>
      <c r="AD61" s="3"/>
      <c r="AE61" s="3"/>
      <c r="AF61" s="3"/>
      <c r="AG61" s="3"/>
      <c r="AH61" s="11">
        <v>2015</v>
      </c>
    </row>
    <row r="62" spans="1:34" s="1" customFormat="1" ht="20.25" customHeight="1" x14ac:dyDescent="0.3">
      <c r="A62" s="72"/>
      <c r="B62" s="4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f t="shared" si="40"/>
        <v>0</v>
      </c>
      <c r="W62" s="3">
        <f t="shared" si="41"/>
        <v>0</v>
      </c>
      <c r="X62" s="3">
        <f t="shared" si="42"/>
        <v>0</v>
      </c>
      <c r="Y62" s="3">
        <f t="shared" si="43"/>
        <v>0</v>
      </c>
      <c r="Z62" s="3">
        <f t="shared" si="44"/>
        <v>0</v>
      </c>
      <c r="AA62" s="3"/>
      <c r="AB62" s="3"/>
      <c r="AC62" s="3"/>
      <c r="AD62" s="3"/>
      <c r="AE62" s="3"/>
      <c r="AF62" s="3"/>
      <c r="AG62" s="3"/>
      <c r="AH62" s="11">
        <v>2016</v>
      </c>
    </row>
    <row r="63" spans="1:34" s="1" customFormat="1" ht="20.25" customHeight="1" x14ac:dyDescent="0.3">
      <c r="A63" s="72"/>
      <c r="B63" s="4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>
        <f t="shared" si="40"/>
        <v>0</v>
      </c>
      <c r="W63" s="3">
        <f t="shared" si="41"/>
        <v>0</v>
      </c>
      <c r="X63" s="3">
        <f t="shared" si="42"/>
        <v>0</v>
      </c>
      <c r="Y63" s="3">
        <f t="shared" si="43"/>
        <v>0</v>
      </c>
      <c r="Z63" s="3">
        <f t="shared" si="44"/>
        <v>0</v>
      </c>
      <c r="AA63" s="3"/>
      <c r="AB63" s="3"/>
      <c r="AC63" s="3"/>
      <c r="AD63" s="3"/>
      <c r="AE63" s="3"/>
      <c r="AF63" s="3"/>
      <c r="AG63" s="3"/>
      <c r="AH63" s="11">
        <v>2017</v>
      </c>
    </row>
    <row r="64" spans="1:34" s="1" customFormat="1" ht="20.25" customHeight="1" x14ac:dyDescent="0.3">
      <c r="A64" s="72"/>
      <c r="B64" s="4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>
        <f t="shared" si="40"/>
        <v>0</v>
      </c>
      <c r="W64" s="3">
        <f t="shared" si="41"/>
        <v>0</v>
      </c>
      <c r="X64" s="3">
        <f t="shared" si="42"/>
        <v>0</v>
      </c>
      <c r="Y64" s="3">
        <f t="shared" si="43"/>
        <v>0</v>
      </c>
      <c r="Z64" s="3">
        <f t="shared" si="44"/>
        <v>0</v>
      </c>
      <c r="AA64" s="3"/>
      <c r="AB64" s="3"/>
      <c r="AC64" s="3"/>
      <c r="AD64" s="3"/>
      <c r="AE64" s="3"/>
      <c r="AF64" s="3"/>
      <c r="AG64" s="3"/>
      <c r="AH64" s="11">
        <v>2018</v>
      </c>
    </row>
    <row r="65" spans="1:34" s="1" customFormat="1" ht="20.25" customHeight="1" x14ac:dyDescent="0.3">
      <c r="A65" s="72"/>
      <c r="B65" s="4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f t="shared" si="40"/>
        <v>0</v>
      </c>
      <c r="W65" s="3">
        <f t="shared" si="41"/>
        <v>0</v>
      </c>
      <c r="X65" s="3">
        <f t="shared" si="42"/>
        <v>0</v>
      </c>
      <c r="Y65" s="3">
        <f t="shared" si="43"/>
        <v>0</v>
      </c>
      <c r="Z65" s="3">
        <f t="shared" si="44"/>
        <v>0</v>
      </c>
      <c r="AA65" s="3"/>
      <c r="AB65" s="3"/>
      <c r="AC65" s="3"/>
      <c r="AD65" s="3"/>
      <c r="AE65" s="3"/>
      <c r="AF65" s="3"/>
      <c r="AG65" s="3"/>
      <c r="AH65" s="11">
        <v>2019</v>
      </c>
    </row>
    <row r="66" spans="1:34" s="1" customFormat="1" ht="20.25" customHeight="1" x14ac:dyDescent="0.3">
      <c r="A66" s="72"/>
      <c r="B66" s="4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>
        <f t="shared" si="40"/>
        <v>0</v>
      </c>
      <c r="W66" s="3">
        <f t="shared" si="41"/>
        <v>0</v>
      </c>
      <c r="X66" s="3">
        <f t="shared" si="42"/>
        <v>0</v>
      </c>
      <c r="Y66" s="3">
        <f t="shared" si="43"/>
        <v>0</v>
      </c>
      <c r="Z66" s="3">
        <f t="shared" si="44"/>
        <v>0</v>
      </c>
      <c r="AA66" s="3"/>
      <c r="AB66" s="3"/>
      <c r="AC66" s="3"/>
      <c r="AD66" s="3"/>
      <c r="AE66" s="3"/>
      <c r="AF66" s="3"/>
      <c r="AG66" s="3"/>
      <c r="AH66" s="11">
        <v>2020</v>
      </c>
    </row>
    <row r="67" spans="1:34" s="1" customFormat="1" ht="20.25" customHeight="1" x14ac:dyDescent="0.3">
      <c r="A67" s="72"/>
      <c r="B67" s="4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/>
      <c r="AB67" s="3"/>
      <c r="AC67" s="3"/>
      <c r="AD67" s="3"/>
      <c r="AE67" s="3"/>
      <c r="AF67" s="3"/>
      <c r="AG67" s="3"/>
      <c r="AH67" s="11">
        <v>2021</v>
      </c>
    </row>
    <row r="68" spans="1:34" s="1" customFormat="1" ht="20.25" customHeight="1" x14ac:dyDescent="0.3">
      <c r="A68" s="72"/>
      <c r="B68" s="4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/>
      <c r="AB68" s="38"/>
      <c r="AC68" s="38"/>
      <c r="AD68" s="38"/>
      <c r="AE68" s="38"/>
      <c r="AF68" s="38"/>
      <c r="AG68" s="38"/>
      <c r="AH68" s="39">
        <v>2022</v>
      </c>
    </row>
    <row r="69" spans="1:34" s="1" customFormat="1" ht="20.25" customHeight="1" x14ac:dyDescent="0.3">
      <c r="A69" s="72"/>
      <c r="B69" s="4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/>
      <c r="AB69" s="3"/>
      <c r="AC69" s="3"/>
      <c r="AD69" s="3"/>
      <c r="AE69" s="3"/>
      <c r="AF69" s="3"/>
      <c r="AG69" s="3"/>
      <c r="AH69" s="11">
        <v>2023</v>
      </c>
    </row>
    <row r="70" spans="1:34" s="1" customFormat="1" ht="20.25" customHeight="1" x14ac:dyDescent="0.3">
      <c r="A70" s="72"/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/>
      <c r="AB70" s="3"/>
      <c r="AC70" s="3"/>
      <c r="AD70" s="3"/>
      <c r="AE70" s="3"/>
      <c r="AF70" s="3"/>
      <c r="AG70" s="3"/>
      <c r="AH70" s="11">
        <v>2024</v>
      </c>
    </row>
    <row r="71" spans="1:34" s="15" customFormat="1" ht="20.25" customHeight="1" x14ac:dyDescent="0.3">
      <c r="A71" s="73"/>
      <c r="B71" s="12" t="s">
        <v>26</v>
      </c>
      <c r="C71" s="13">
        <f>SUM(C57:C69)</f>
        <v>53.7</v>
      </c>
      <c r="D71" s="13">
        <f t="shared" ref="D71:Y71" si="45">SUM(D57:D69)</f>
        <v>0</v>
      </c>
      <c r="E71" s="13">
        <f t="shared" si="45"/>
        <v>53.7</v>
      </c>
      <c r="F71" s="13">
        <f t="shared" si="45"/>
        <v>811.9</v>
      </c>
      <c r="G71" s="13">
        <f t="shared" si="45"/>
        <v>0</v>
      </c>
      <c r="H71" s="13">
        <f t="shared" si="45"/>
        <v>811.9</v>
      </c>
      <c r="I71" s="13">
        <f t="shared" si="45"/>
        <v>323.8</v>
      </c>
      <c r="J71" s="13">
        <f t="shared" si="45"/>
        <v>0</v>
      </c>
      <c r="K71" s="13">
        <f t="shared" si="45"/>
        <v>0</v>
      </c>
      <c r="L71" s="13">
        <f t="shared" si="45"/>
        <v>323.8</v>
      </c>
      <c r="M71" s="13">
        <f t="shared" si="45"/>
        <v>194</v>
      </c>
      <c r="N71" s="13">
        <f t="shared" si="45"/>
        <v>0</v>
      </c>
      <c r="O71" s="13">
        <f t="shared" si="45"/>
        <v>0</v>
      </c>
      <c r="P71" s="13">
        <f t="shared" si="45"/>
        <v>0</v>
      </c>
      <c r="Q71" s="13">
        <f t="shared" si="45"/>
        <v>194</v>
      </c>
      <c r="R71" s="13">
        <f t="shared" si="45"/>
        <v>0</v>
      </c>
      <c r="S71" s="13">
        <f t="shared" si="45"/>
        <v>0</v>
      </c>
      <c r="T71" s="13">
        <f t="shared" si="45"/>
        <v>0</v>
      </c>
      <c r="U71" s="13">
        <f t="shared" si="45"/>
        <v>0</v>
      </c>
      <c r="V71" s="13">
        <f t="shared" si="45"/>
        <v>517.79999999999995</v>
      </c>
      <c r="W71" s="13">
        <f t="shared" si="45"/>
        <v>0</v>
      </c>
      <c r="X71" s="13">
        <f t="shared" si="45"/>
        <v>865.6</v>
      </c>
      <c r="Y71" s="13">
        <f t="shared" si="45"/>
        <v>0</v>
      </c>
      <c r="Z71" s="13">
        <f>SUM(Z57:AG70)</f>
        <v>1383.4</v>
      </c>
      <c r="AA71" s="13"/>
      <c r="AB71" s="13"/>
      <c r="AC71" s="13"/>
      <c r="AD71" s="13"/>
      <c r="AE71" s="13"/>
      <c r="AF71" s="13"/>
      <c r="AG71" s="13"/>
      <c r="AH71" s="14"/>
    </row>
    <row r="72" spans="1:34" s="1" customFormat="1" ht="20.25" customHeight="1" x14ac:dyDescent="0.3">
      <c r="A72" s="71" t="s">
        <v>74</v>
      </c>
      <c r="B72" s="48" t="s">
        <v>30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>
        <f>I72+M72+R72</f>
        <v>0</v>
      </c>
      <c r="W72" s="3">
        <f>J72</f>
        <v>0</v>
      </c>
      <c r="X72" s="3">
        <f>C72+F72+N72+S72</f>
        <v>0</v>
      </c>
      <c r="Y72" s="3">
        <f>D72+G72+K72+P72+T72</f>
        <v>0</v>
      </c>
      <c r="Z72" s="3">
        <f t="shared" ref="Z72:Z81" si="46">SUM(V72:Y72)</f>
        <v>0</v>
      </c>
      <c r="AA72" s="3"/>
      <c r="AB72" s="3"/>
      <c r="AC72" s="3"/>
      <c r="AD72" s="3"/>
      <c r="AE72" s="3"/>
      <c r="AF72" s="3"/>
      <c r="AG72" s="3"/>
      <c r="AH72" s="11">
        <v>2011</v>
      </c>
    </row>
    <row r="73" spans="1:34" s="1" customFormat="1" ht="20.25" customHeight="1" x14ac:dyDescent="0.3">
      <c r="A73" s="72"/>
      <c r="B73" s="49"/>
      <c r="C73" s="3"/>
      <c r="D73" s="3"/>
      <c r="E73" s="3"/>
      <c r="F73" s="3"/>
      <c r="G73" s="3"/>
      <c r="H73" s="3"/>
      <c r="I73" s="3">
        <v>450.5</v>
      </c>
      <c r="J73" s="3">
        <v>660.5</v>
      </c>
      <c r="K73" s="3"/>
      <c r="L73" s="3">
        <f>I73+J73+K73</f>
        <v>1111</v>
      </c>
      <c r="M73" s="3"/>
      <c r="N73" s="3"/>
      <c r="O73" s="3"/>
      <c r="P73" s="3"/>
      <c r="Q73" s="3"/>
      <c r="R73" s="3"/>
      <c r="S73" s="3"/>
      <c r="T73" s="3"/>
      <c r="U73" s="3"/>
      <c r="V73" s="3">
        <f t="shared" ref="V73:V81" si="47">I73+M73+R73</f>
        <v>450.5</v>
      </c>
      <c r="W73" s="3">
        <f t="shared" ref="W73:W81" si="48">J73</f>
        <v>660.5</v>
      </c>
      <c r="X73" s="3">
        <f t="shared" ref="X73:X81" si="49">C73+F73+N73+S73</f>
        <v>0</v>
      </c>
      <c r="Y73" s="3">
        <f t="shared" ref="Y73:Y81" si="50">D73+G73+K73+P73+T73</f>
        <v>0</v>
      </c>
      <c r="Z73" s="3">
        <f t="shared" si="46"/>
        <v>1111</v>
      </c>
      <c r="AA73" s="3"/>
      <c r="AB73" s="3"/>
      <c r="AC73" s="3"/>
      <c r="AD73" s="3"/>
      <c r="AE73" s="3"/>
      <c r="AF73" s="3"/>
      <c r="AG73" s="3"/>
      <c r="AH73" s="11">
        <v>2012</v>
      </c>
    </row>
    <row r="74" spans="1:34" s="1" customFormat="1" ht="20.25" customHeight="1" x14ac:dyDescent="0.3">
      <c r="A74" s="72"/>
      <c r="B74" s="49"/>
      <c r="C74" s="3"/>
      <c r="D74" s="3"/>
      <c r="E74" s="3"/>
      <c r="F74" s="3">
        <v>160.6</v>
      </c>
      <c r="G74" s="3"/>
      <c r="H74" s="3">
        <f>F74+G74</f>
        <v>160.6</v>
      </c>
      <c r="I74" s="3">
        <v>189.1</v>
      </c>
      <c r="J74" s="3"/>
      <c r="K74" s="3"/>
      <c r="L74" s="3">
        <f>I74+J74+K74</f>
        <v>189.1</v>
      </c>
      <c r="M74" s="3"/>
      <c r="N74" s="3"/>
      <c r="O74" s="3"/>
      <c r="P74" s="3"/>
      <c r="Q74" s="3"/>
      <c r="R74" s="3"/>
      <c r="S74" s="3"/>
      <c r="T74" s="3"/>
      <c r="U74" s="3"/>
      <c r="V74" s="3">
        <f t="shared" si="47"/>
        <v>189.1</v>
      </c>
      <c r="W74" s="3">
        <f t="shared" si="48"/>
        <v>0</v>
      </c>
      <c r="X74" s="3">
        <f t="shared" si="49"/>
        <v>160.6</v>
      </c>
      <c r="Y74" s="3">
        <f t="shared" si="50"/>
        <v>0</v>
      </c>
      <c r="Z74" s="3">
        <f t="shared" si="46"/>
        <v>349.7</v>
      </c>
      <c r="AA74" s="3"/>
      <c r="AB74" s="3"/>
      <c r="AC74" s="3"/>
      <c r="AD74" s="3"/>
      <c r="AE74" s="3"/>
      <c r="AF74" s="3"/>
      <c r="AG74" s="3"/>
      <c r="AH74" s="11">
        <v>2013</v>
      </c>
    </row>
    <row r="75" spans="1:34" s="1" customFormat="1" ht="20.25" customHeight="1" x14ac:dyDescent="0.3">
      <c r="A75" s="72"/>
      <c r="B75" s="49"/>
      <c r="C75" s="3"/>
      <c r="D75" s="3"/>
      <c r="E75" s="3"/>
      <c r="F75" s="3">
        <v>300</v>
      </c>
      <c r="G75" s="3"/>
      <c r="H75" s="3">
        <v>300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>
        <f t="shared" si="47"/>
        <v>0</v>
      </c>
      <c r="W75" s="3">
        <f t="shared" si="48"/>
        <v>0</v>
      </c>
      <c r="X75" s="3">
        <f t="shared" si="49"/>
        <v>300</v>
      </c>
      <c r="Y75" s="3">
        <f t="shared" si="50"/>
        <v>0</v>
      </c>
      <c r="Z75" s="3">
        <f t="shared" si="46"/>
        <v>300</v>
      </c>
      <c r="AA75" s="3"/>
      <c r="AB75" s="3"/>
      <c r="AC75" s="3"/>
      <c r="AD75" s="3"/>
      <c r="AE75" s="3"/>
      <c r="AF75" s="3"/>
      <c r="AG75" s="3"/>
      <c r="AH75" s="11">
        <v>2014</v>
      </c>
    </row>
    <row r="76" spans="1:34" s="1" customFormat="1" ht="20.25" customHeight="1" x14ac:dyDescent="0.3">
      <c r="A76" s="72"/>
      <c r="B76" s="49"/>
      <c r="C76" s="3">
        <v>200</v>
      </c>
      <c r="D76" s="3"/>
      <c r="E76" s="3">
        <v>200</v>
      </c>
      <c r="F76" s="3">
        <v>300</v>
      </c>
      <c r="G76" s="3"/>
      <c r="H76" s="3">
        <v>300</v>
      </c>
      <c r="I76" s="3">
        <v>100</v>
      </c>
      <c r="J76" s="3"/>
      <c r="K76" s="3"/>
      <c r="L76" s="3">
        <f>I76+J76+K76</f>
        <v>100</v>
      </c>
      <c r="M76" s="3"/>
      <c r="N76" s="3"/>
      <c r="O76" s="3"/>
      <c r="P76" s="3"/>
      <c r="Q76" s="3"/>
      <c r="R76" s="3"/>
      <c r="S76" s="3"/>
      <c r="T76" s="3"/>
      <c r="U76" s="3"/>
      <c r="V76" s="3">
        <f t="shared" si="47"/>
        <v>100</v>
      </c>
      <c r="W76" s="3">
        <f t="shared" si="48"/>
        <v>0</v>
      </c>
      <c r="X76" s="3">
        <f t="shared" si="49"/>
        <v>500</v>
      </c>
      <c r="Y76" s="3">
        <f t="shared" si="50"/>
        <v>0</v>
      </c>
      <c r="Z76" s="3">
        <f t="shared" si="46"/>
        <v>600</v>
      </c>
      <c r="AA76" s="3"/>
      <c r="AB76" s="3"/>
      <c r="AC76" s="3"/>
      <c r="AD76" s="3"/>
      <c r="AE76" s="3"/>
      <c r="AF76" s="3"/>
      <c r="AG76" s="3"/>
      <c r="AH76" s="11">
        <v>2015</v>
      </c>
    </row>
    <row r="77" spans="1:34" s="1" customFormat="1" ht="20.25" customHeight="1" x14ac:dyDescent="0.3">
      <c r="A77" s="72"/>
      <c r="B77" s="49"/>
      <c r="C77" s="3">
        <v>150</v>
      </c>
      <c r="D77" s="3"/>
      <c r="E77" s="3">
        <v>150</v>
      </c>
      <c r="F77" s="3">
        <v>208.2</v>
      </c>
      <c r="G77" s="3"/>
      <c r="H77" s="3">
        <f>SUM(F77:G77)</f>
        <v>208.2</v>
      </c>
      <c r="I77" s="3"/>
      <c r="J77" s="1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f t="shared" si="47"/>
        <v>0</v>
      </c>
      <c r="W77" s="3">
        <f t="shared" si="48"/>
        <v>0</v>
      </c>
      <c r="X77" s="3">
        <f>C77+F77+N77+S77</f>
        <v>358.2</v>
      </c>
      <c r="Y77" s="3">
        <f t="shared" si="50"/>
        <v>0</v>
      </c>
      <c r="Z77" s="3">
        <f t="shared" si="46"/>
        <v>358.2</v>
      </c>
      <c r="AA77" s="3"/>
      <c r="AB77" s="3"/>
      <c r="AC77" s="3"/>
      <c r="AD77" s="3"/>
      <c r="AE77" s="3"/>
      <c r="AF77" s="3"/>
      <c r="AG77" s="3"/>
      <c r="AH77" s="11">
        <v>2016</v>
      </c>
    </row>
    <row r="78" spans="1:34" s="1" customFormat="1" ht="20.25" customHeight="1" x14ac:dyDescent="0.3">
      <c r="A78" s="72"/>
      <c r="B78" s="4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f t="shared" si="47"/>
        <v>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46"/>
        <v>0</v>
      </c>
      <c r="AA78" s="3"/>
      <c r="AB78" s="3"/>
      <c r="AC78" s="3"/>
      <c r="AD78" s="3"/>
      <c r="AE78" s="3"/>
      <c r="AF78" s="3"/>
      <c r="AG78" s="3"/>
      <c r="AH78" s="11">
        <v>2017</v>
      </c>
    </row>
    <row r="79" spans="1:34" s="1" customFormat="1" ht="20.25" customHeight="1" x14ac:dyDescent="0.3">
      <c r="A79" s="72"/>
      <c r="B79" s="4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>
        <f t="shared" si="47"/>
        <v>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46"/>
        <v>0</v>
      </c>
      <c r="AA79" s="3"/>
      <c r="AB79" s="3"/>
      <c r="AC79" s="3"/>
      <c r="AD79" s="3"/>
      <c r="AE79" s="3"/>
      <c r="AF79" s="3"/>
      <c r="AG79" s="3"/>
      <c r="AH79" s="11">
        <v>2018</v>
      </c>
    </row>
    <row r="80" spans="1:34" s="1" customFormat="1" ht="20.25" customHeight="1" x14ac:dyDescent="0.3">
      <c r="A80" s="72"/>
      <c r="B80" s="4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f t="shared" si="47"/>
        <v>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46"/>
        <v>0</v>
      </c>
      <c r="AA80" s="3"/>
      <c r="AB80" s="3"/>
      <c r="AC80" s="3"/>
      <c r="AD80" s="3"/>
      <c r="AE80" s="3"/>
      <c r="AF80" s="3"/>
      <c r="AG80" s="3"/>
      <c r="AH80" s="11">
        <v>2019</v>
      </c>
    </row>
    <row r="81" spans="1:34" s="1" customFormat="1" ht="20.25" customHeight="1" x14ac:dyDescent="0.3">
      <c r="A81" s="72"/>
      <c r="B81" s="4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f t="shared" si="47"/>
        <v>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46"/>
        <v>0</v>
      </c>
      <c r="AA81" s="3"/>
      <c r="AB81" s="3"/>
      <c r="AC81" s="3"/>
      <c r="AD81" s="3"/>
      <c r="AE81" s="3"/>
      <c r="AF81" s="3"/>
      <c r="AG81" s="3"/>
      <c r="AH81" s="11">
        <v>2020</v>
      </c>
    </row>
    <row r="82" spans="1:34" s="1" customFormat="1" ht="20.25" customHeight="1" x14ac:dyDescent="0.3">
      <c r="A82" s="72"/>
      <c r="B82" s="4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/>
      <c r="AB82" s="3"/>
      <c r="AC82" s="3"/>
      <c r="AD82" s="3"/>
      <c r="AE82" s="3"/>
      <c r="AF82" s="3"/>
      <c r="AG82" s="3"/>
      <c r="AH82" s="11">
        <v>2021</v>
      </c>
    </row>
    <row r="83" spans="1:34" s="1" customFormat="1" ht="20.25" customHeight="1" x14ac:dyDescent="0.3">
      <c r="A83" s="72"/>
      <c r="B83" s="4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/>
      <c r="AB83" s="38"/>
      <c r="AC83" s="38"/>
      <c r="AD83" s="38"/>
      <c r="AE83" s="38"/>
      <c r="AF83" s="38"/>
      <c r="AG83" s="38"/>
      <c r="AH83" s="39">
        <v>2022</v>
      </c>
    </row>
    <row r="84" spans="1:34" s="1" customFormat="1" ht="20.25" customHeight="1" x14ac:dyDescent="0.3">
      <c r="A84" s="72"/>
      <c r="B84" s="4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/>
      <c r="AB84" s="3"/>
      <c r="AC84" s="3"/>
      <c r="AD84" s="3"/>
      <c r="AE84" s="3"/>
      <c r="AF84" s="3"/>
      <c r="AG84" s="3"/>
      <c r="AH84" s="11">
        <v>2023</v>
      </c>
    </row>
    <row r="85" spans="1:34" s="1" customFormat="1" ht="20.25" customHeight="1" x14ac:dyDescent="0.3">
      <c r="A85" s="72"/>
      <c r="B85" s="5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/>
      <c r="AB85" s="3"/>
      <c r="AC85" s="3"/>
      <c r="AD85" s="3"/>
      <c r="AE85" s="3"/>
      <c r="AF85" s="3"/>
      <c r="AG85" s="3"/>
      <c r="AH85" s="11">
        <v>2024</v>
      </c>
    </row>
    <row r="86" spans="1:34" s="15" customFormat="1" ht="20.25" customHeight="1" x14ac:dyDescent="0.3">
      <c r="A86" s="73"/>
      <c r="B86" s="12" t="s">
        <v>26</v>
      </c>
      <c r="C86" s="13">
        <f>SUM(C72:C84)</f>
        <v>350</v>
      </c>
      <c r="D86" s="13">
        <f t="shared" ref="D86:AG86" si="51">SUM(D72:D84)</f>
        <v>0</v>
      </c>
      <c r="E86" s="13">
        <f t="shared" si="51"/>
        <v>350</v>
      </c>
      <c r="F86" s="13">
        <f t="shared" si="51"/>
        <v>968.8</v>
      </c>
      <c r="G86" s="13">
        <f t="shared" si="51"/>
        <v>0</v>
      </c>
      <c r="H86" s="13">
        <f t="shared" si="51"/>
        <v>968.8</v>
      </c>
      <c r="I86" s="13">
        <f t="shared" si="51"/>
        <v>739.6</v>
      </c>
      <c r="J86" s="13">
        <f t="shared" si="51"/>
        <v>660.5</v>
      </c>
      <c r="K86" s="13">
        <f t="shared" si="51"/>
        <v>0</v>
      </c>
      <c r="L86" s="13">
        <f t="shared" si="51"/>
        <v>1400.1</v>
      </c>
      <c r="M86" s="13">
        <f t="shared" si="51"/>
        <v>0</v>
      </c>
      <c r="N86" s="13">
        <f t="shared" si="51"/>
        <v>0</v>
      </c>
      <c r="O86" s="13">
        <f t="shared" si="51"/>
        <v>0</v>
      </c>
      <c r="P86" s="13">
        <f t="shared" si="51"/>
        <v>0</v>
      </c>
      <c r="Q86" s="13">
        <f t="shared" si="51"/>
        <v>0</v>
      </c>
      <c r="R86" s="13">
        <f t="shared" si="51"/>
        <v>0</v>
      </c>
      <c r="S86" s="13">
        <f t="shared" si="51"/>
        <v>0</v>
      </c>
      <c r="T86" s="13">
        <f t="shared" si="51"/>
        <v>0</v>
      </c>
      <c r="U86" s="13">
        <f t="shared" si="51"/>
        <v>0</v>
      </c>
      <c r="V86" s="13">
        <f t="shared" si="51"/>
        <v>739.6</v>
      </c>
      <c r="W86" s="13">
        <f t="shared" si="51"/>
        <v>660.5</v>
      </c>
      <c r="X86" s="13">
        <f t="shared" si="51"/>
        <v>1318.8</v>
      </c>
      <c r="Y86" s="13">
        <f t="shared" si="51"/>
        <v>0</v>
      </c>
      <c r="Z86" s="13">
        <f>SUM(Z72:AG85)</f>
        <v>2718.8999999999996</v>
      </c>
      <c r="AA86" s="13">
        <f t="shared" si="51"/>
        <v>0</v>
      </c>
      <c r="AB86" s="13">
        <f t="shared" si="51"/>
        <v>0</v>
      </c>
      <c r="AC86" s="13">
        <f t="shared" si="51"/>
        <v>0</v>
      </c>
      <c r="AD86" s="13">
        <f t="shared" si="51"/>
        <v>0</v>
      </c>
      <c r="AE86" s="13">
        <f t="shared" si="51"/>
        <v>0</v>
      </c>
      <c r="AF86" s="13">
        <f t="shared" si="51"/>
        <v>0</v>
      </c>
      <c r="AG86" s="13">
        <f t="shared" si="51"/>
        <v>0</v>
      </c>
      <c r="AH86" s="14"/>
    </row>
    <row r="87" spans="1:34" s="1" customFormat="1" ht="20.25" customHeight="1" x14ac:dyDescent="0.3">
      <c r="A87" s="71" t="s">
        <v>75</v>
      </c>
      <c r="B87" s="48" t="s">
        <v>44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>
        <f>I87+M87+R87</f>
        <v>0</v>
      </c>
      <c r="W87" s="3">
        <f>J87</f>
        <v>0</v>
      </c>
      <c r="X87" s="3">
        <f>C87+F87+N87+S87</f>
        <v>0</v>
      </c>
      <c r="Y87" s="3">
        <f>D87+G87+K87+P87+T87</f>
        <v>0</v>
      </c>
      <c r="Z87" s="3">
        <f>SUM(V87:Y87)</f>
        <v>0</v>
      </c>
      <c r="AA87" s="3"/>
      <c r="AB87" s="3"/>
      <c r="AC87" s="3"/>
      <c r="AD87" s="3"/>
      <c r="AE87" s="3"/>
      <c r="AF87" s="3"/>
      <c r="AG87" s="3"/>
      <c r="AH87" s="11">
        <v>2011</v>
      </c>
    </row>
    <row r="88" spans="1:34" s="1" customFormat="1" ht="20.25" customHeight="1" x14ac:dyDescent="0.3">
      <c r="A88" s="72"/>
      <c r="B88" s="4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f t="shared" ref="V88:V96" si="52">I88+M88+R88</f>
        <v>0</v>
      </c>
      <c r="W88" s="3">
        <f t="shared" ref="W88:W96" si="53">J88</f>
        <v>0</v>
      </c>
      <c r="X88" s="3">
        <f t="shared" ref="X88:X96" si="54">C88+F88+N88+S88</f>
        <v>0</v>
      </c>
      <c r="Y88" s="3">
        <f t="shared" ref="Y88:Y96" si="55">D88+G88+K88+P88+T88</f>
        <v>0</v>
      </c>
      <c r="Z88" s="3">
        <f t="shared" ref="Z88:Z96" si="56">SUM(V88:Y88)</f>
        <v>0</v>
      </c>
      <c r="AA88" s="3"/>
      <c r="AB88" s="3"/>
      <c r="AC88" s="3"/>
      <c r="AD88" s="3"/>
      <c r="AE88" s="3"/>
      <c r="AF88" s="3"/>
      <c r="AG88" s="3"/>
      <c r="AH88" s="11">
        <v>2012</v>
      </c>
    </row>
    <row r="89" spans="1:34" s="1" customFormat="1" ht="20.25" customHeight="1" x14ac:dyDescent="0.3">
      <c r="A89" s="72"/>
      <c r="B89" s="49"/>
      <c r="C89" s="3">
        <v>56.701999999999998</v>
      </c>
      <c r="D89" s="3"/>
      <c r="E89" s="3">
        <f>C89+D89</f>
        <v>56.701999999999998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>
        <f t="shared" si="52"/>
        <v>0</v>
      </c>
      <c r="W89" s="3">
        <f t="shared" si="53"/>
        <v>0</v>
      </c>
      <c r="X89" s="3">
        <f t="shared" si="54"/>
        <v>56.701999999999998</v>
      </c>
      <c r="Y89" s="3">
        <f t="shared" si="55"/>
        <v>0</v>
      </c>
      <c r="Z89" s="3">
        <f t="shared" si="56"/>
        <v>56.701999999999998</v>
      </c>
      <c r="AA89" s="3"/>
      <c r="AB89" s="3"/>
      <c r="AC89" s="3"/>
      <c r="AD89" s="3"/>
      <c r="AE89" s="3"/>
      <c r="AF89" s="3"/>
      <c r="AG89" s="3"/>
      <c r="AH89" s="11">
        <v>2013</v>
      </c>
    </row>
    <row r="90" spans="1:34" s="1" customFormat="1" ht="20.25" customHeight="1" x14ac:dyDescent="0.3">
      <c r="A90" s="72"/>
      <c r="B90" s="4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>
        <f t="shared" si="52"/>
        <v>0</v>
      </c>
      <c r="W90" s="3">
        <f t="shared" si="53"/>
        <v>0</v>
      </c>
      <c r="X90" s="3">
        <f t="shared" si="54"/>
        <v>0</v>
      </c>
      <c r="Y90" s="3">
        <f t="shared" si="55"/>
        <v>0</v>
      </c>
      <c r="Z90" s="3">
        <f t="shared" si="56"/>
        <v>0</v>
      </c>
      <c r="AA90" s="3"/>
      <c r="AB90" s="3"/>
      <c r="AC90" s="3"/>
      <c r="AD90" s="3"/>
      <c r="AE90" s="3"/>
      <c r="AF90" s="3"/>
      <c r="AG90" s="3"/>
      <c r="AH90" s="11">
        <v>2014</v>
      </c>
    </row>
    <row r="91" spans="1:34" s="1" customFormat="1" ht="20.25" customHeight="1" x14ac:dyDescent="0.3">
      <c r="A91" s="72"/>
      <c r="B91" s="49"/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v>40</v>
      </c>
      <c r="N91" s="3"/>
      <c r="O91" s="3"/>
      <c r="P91" s="3"/>
      <c r="Q91" s="3">
        <f>M91</f>
        <v>40</v>
      </c>
      <c r="R91" s="3"/>
      <c r="S91" s="3"/>
      <c r="T91" s="3"/>
      <c r="U91" s="3"/>
      <c r="V91" s="3">
        <f t="shared" si="52"/>
        <v>40</v>
      </c>
      <c r="W91" s="3">
        <f t="shared" si="53"/>
        <v>0</v>
      </c>
      <c r="X91" s="3">
        <f t="shared" si="54"/>
        <v>0</v>
      </c>
      <c r="Y91" s="3">
        <f t="shared" si="55"/>
        <v>0</v>
      </c>
      <c r="Z91" s="3">
        <f t="shared" si="56"/>
        <v>40</v>
      </c>
      <c r="AA91" s="3"/>
      <c r="AB91" s="3"/>
      <c r="AC91" s="3"/>
      <c r="AD91" s="3"/>
      <c r="AE91" s="3"/>
      <c r="AF91" s="3"/>
      <c r="AG91" s="3"/>
      <c r="AH91" s="11">
        <v>2015</v>
      </c>
    </row>
    <row r="92" spans="1:34" s="1" customFormat="1" ht="20.25" customHeight="1" x14ac:dyDescent="0.3">
      <c r="A92" s="72"/>
      <c r="B92" s="49"/>
      <c r="C92" s="3"/>
      <c r="D92" s="3"/>
      <c r="E92" s="3"/>
      <c r="F92" s="3">
        <v>100</v>
      </c>
      <c r="G92" s="3"/>
      <c r="H92" s="3">
        <v>100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>
        <f t="shared" si="52"/>
        <v>0</v>
      </c>
      <c r="W92" s="3">
        <f t="shared" si="53"/>
        <v>0</v>
      </c>
      <c r="X92" s="3">
        <f t="shared" si="54"/>
        <v>100</v>
      </c>
      <c r="Y92" s="3">
        <f t="shared" si="55"/>
        <v>0</v>
      </c>
      <c r="Z92" s="3">
        <f t="shared" si="56"/>
        <v>100</v>
      </c>
      <c r="AA92" s="3"/>
      <c r="AB92" s="3"/>
      <c r="AC92" s="3"/>
      <c r="AD92" s="3"/>
      <c r="AE92" s="3"/>
      <c r="AF92" s="3"/>
      <c r="AG92" s="3"/>
      <c r="AH92" s="11">
        <v>2016</v>
      </c>
    </row>
    <row r="93" spans="1:34" s="1" customFormat="1" ht="20.25" customHeight="1" x14ac:dyDescent="0.3">
      <c r="A93" s="72"/>
      <c r="B93" s="4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>
        <f t="shared" si="52"/>
        <v>0</v>
      </c>
      <c r="W93" s="3">
        <f t="shared" si="53"/>
        <v>0</v>
      </c>
      <c r="X93" s="3">
        <f t="shared" si="54"/>
        <v>0</v>
      </c>
      <c r="Y93" s="3">
        <f t="shared" si="55"/>
        <v>0</v>
      </c>
      <c r="Z93" s="3">
        <f t="shared" si="56"/>
        <v>0</v>
      </c>
      <c r="AA93" s="3"/>
      <c r="AB93" s="3"/>
      <c r="AC93" s="3"/>
      <c r="AD93" s="3"/>
      <c r="AE93" s="3"/>
      <c r="AF93" s="3"/>
      <c r="AG93" s="3"/>
      <c r="AH93" s="11">
        <v>2017</v>
      </c>
    </row>
    <row r="94" spans="1:34" s="1" customFormat="1" ht="20.25" customHeight="1" x14ac:dyDescent="0.3">
      <c r="A94" s="72"/>
      <c r="B94" s="4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>
        <f t="shared" si="52"/>
        <v>0</v>
      </c>
      <c r="W94" s="3">
        <f t="shared" si="53"/>
        <v>0</v>
      </c>
      <c r="X94" s="3">
        <f t="shared" si="54"/>
        <v>0</v>
      </c>
      <c r="Y94" s="3">
        <f t="shared" si="55"/>
        <v>0</v>
      </c>
      <c r="Z94" s="3">
        <f t="shared" si="56"/>
        <v>0</v>
      </c>
      <c r="AA94" s="3"/>
      <c r="AB94" s="3"/>
      <c r="AC94" s="3"/>
      <c r="AD94" s="3"/>
      <c r="AE94" s="3"/>
      <c r="AF94" s="3"/>
      <c r="AG94" s="3"/>
      <c r="AH94" s="11">
        <v>2018</v>
      </c>
    </row>
    <row r="95" spans="1:34" s="1" customFormat="1" ht="20.25" customHeight="1" x14ac:dyDescent="0.3">
      <c r="A95" s="72"/>
      <c r="B95" s="4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>
        <f t="shared" si="52"/>
        <v>0</v>
      </c>
      <c r="W95" s="3">
        <f t="shared" si="53"/>
        <v>0</v>
      </c>
      <c r="X95" s="3">
        <f t="shared" si="54"/>
        <v>0</v>
      </c>
      <c r="Y95" s="3">
        <f t="shared" si="55"/>
        <v>0</v>
      </c>
      <c r="Z95" s="3">
        <f t="shared" si="56"/>
        <v>0</v>
      </c>
      <c r="AA95" s="3"/>
      <c r="AB95" s="3"/>
      <c r="AC95" s="3"/>
      <c r="AD95" s="3"/>
      <c r="AE95" s="3"/>
      <c r="AF95" s="3"/>
      <c r="AG95" s="3"/>
      <c r="AH95" s="11">
        <v>2019</v>
      </c>
    </row>
    <row r="96" spans="1:34" s="1" customFormat="1" ht="20.25" customHeight="1" x14ac:dyDescent="0.3">
      <c r="A96" s="72"/>
      <c r="B96" s="4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f t="shared" si="52"/>
        <v>0</v>
      </c>
      <c r="W96" s="3">
        <f t="shared" si="53"/>
        <v>0</v>
      </c>
      <c r="X96" s="3">
        <f t="shared" si="54"/>
        <v>0</v>
      </c>
      <c r="Y96" s="3">
        <f t="shared" si="55"/>
        <v>0</v>
      </c>
      <c r="Z96" s="3">
        <f t="shared" si="56"/>
        <v>0</v>
      </c>
      <c r="AA96" s="3"/>
      <c r="AB96" s="3"/>
      <c r="AC96" s="3"/>
      <c r="AD96" s="3"/>
      <c r="AE96" s="3"/>
      <c r="AF96" s="3"/>
      <c r="AG96" s="3"/>
      <c r="AH96" s="11">
        <v>2020</v>
      </c>
    </row>
    <row r="97" spans="1:34" s="1" customFormat="1" ht="20.25" customHeight="1" x14ac:dyDescent="0.3">
      <c r="A97" s="72"/>
      <c r="B97" s="4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/>
      <c r="AB97" s="3"/>
      <c r="AC97" s="3"/>
      <c r="AD97" s="3"/>
      <c r="AE97" s="3"/>
      <c r="AF97" s="3"/>
      <c r="AG97" s="3"/>
      <c r="AH97" s="11">
        <v>2021</v>
      </c>
    </row>
    <row r="98" spans="1:34" s="1" customFormat="1" ht="20.25" customHeight="1" x14ac:dyDescent="0.3">
      <c r="A98" s="72"/>
      <c r="B98" s="4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/>
      <c r="AB98" s="38"/>
      <c r="AC98" s="38"/>
      <c r="AD98" s="38"/>
      <c r="AE98" s="38"/>
      <c r="AF98" s="38"/>
      <c r="AG98" s="38"/>
      <c r="AH98" s="39">
        <v>2022</v>
      </c>
    </row>
    <row r="99" spans="1:34" s="1" customFormat="1" ht="20.25" customHeight="1" x14ac:dyDescent="0.3">
      <c r="A99" s="72"/>
      <c r="B99" s="4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/>
      <c r="AB99" s="3"/>
      <c r="AC99" s="3"/>
      <c r="AD99" s="3"/>
      <c r="AE99" s="3"/>
      <c r="AF99" s="3"/>
      <c r="AG99" s="3"/>
      <c r="AH99" s="11">
        <v>2023</v>
      </c>
    </row>
    <row r="100" spans="1:34" s="1" customFormat="1" ht="20.25" customHeight="1" x14ac:dyDescent="0.3">
      <c r="A100" s="72"/>
      <c r="B100" s="5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/>
      <c r="AB100" s="3"/>
      <c r="AC100" s="3"/>
      <c r="AD100" s="3"/>
      <c r="AE100" s="3"/>
      <c r="AF100" s="3"/>
      <c r="AG100" s="3"/>
      <c r="AH100" s="11">
        <v>2024</v>
      </c>
    </row>
    <row r="101" spans="1:34" s="15" customFormat="1" ht="20.25" customHeight="1" x14ac:dyDescent="0.3">
      <c r="A101" s="73"/>
      <c r="B101" s="12" t="s">
        <v>26</v>
      </c>
      <c r="C101" s="13">
        <f>SUM(C87:C99)</f>
        <v>56.701999999999998</v>
      </c>
      <c r="D101" s="13">
        <f t="shared" ref="D101:Y101" si="57">SUM(D87:D99)</f>
        <v>0</v>
      </c>
      <c r="E101" s="13">
        <f t="shared" si="57"/>
        <v>56.701999999999998</v>
      </c>
      <c r="F101" s="13">
        <f t="shared" si="57"/>
        <v>100</v>
      </c>
      <c r="G101" s="13">
        <f t="shared" si="57"/>
        <v>0</v>
      </c>
      <c r="H101" s="13">
        <f t="shared" si="57"/>
        <v>100</v>
      </c>
      <c r="I101" s="13">
        <f t="shared" si="57"/>
        <v>0</v>
      </c>
      <c r="J101" s="13">
        <f t="shared" si="57"/>
        <v>0</v>
      </c>
      <c r="K101" s="13">
        <f t="shared" si="57"/>
        <v>0</v>
      </c>
      <c r="L101" s="13">
        <f t="shared" si="57"/>
        <v>0</v>
      </c>
      <c r="M101" s="13">
        <f t="shared" si="57"/>
        <v>40</v>
      </c>
      <c r="N101" s="13">
        <f t="shared" si="57"/>
        <v>0</v>
      </c>
      <c r="O101" s="13">
        <f t="shared" si="57"/>
        <v>0</v>
      </c>
      <c r="P101" s="13">
        <f t="shared" si="57"/>
        <v>0</v>
      </c>
      <c r="Q101" s="13">
        <f t="shared" si="57"/>
        <v>40</v>
      </c>
      <c r="R101" s="13">
        <f t="shared" si="57"/>
        <v>0</v>
      </c>
      <c r="S101" s="13">
        <f t="shared" si="57"/>
        <v>0</v>
      </c>
      <c r="T101" s="13">
        <f t="shared" si="57"/>
        <v>0</v>
      </c>
      <c r="U101" s="13">
        <f t="shared" si="57"/>
        <v>0</v>
      </c>
      <c r="V101" s="13">
        <f t="shared" si="57"/>
        <v>40</v>
      </c>
      <c r="W101" s="13">
        <f t="shared" si="57"/>
        <v>0</v>
      </c>
      <c r="X101" s="13">
        <f t="shared" si="57"/>
        <v>156.702</v>
      </c>
      <c r="Y101" s="13">
        <f t="shared" si="57"/>
        <v>0</v>
      </c>
      <c r="Z101" s="13">
        <f>SUM(Z87:Z100)</f>
        <v>196.702</v>
      </c>
      <c r="AA101" s="13"/>
      <c r="AB101" s="13"/>
      <c r="AC101" s="13"/>
      <c r="AD101" s="13"/>
      <c r="AE101" s="13"/>
      <c r="AF101" s="13"/>
      <c r="AG101" s="13"/>
      <c r="AH101" s="14"/>
    </row>
    <row r="102" spans="1:34" s="1" customFormat="1" ht="20.25" customHeight="1" x14ac:dyDescent="0.3">
      <c r="A102" s="71" t="s">
        <v>76</v>
      </c>
      <c r="B102" s="48" t="s">
        <v>33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>
        <f>I102+M102+R102</f>
        <v>0</v>
      </c>
      <c r="W102" s="3">
        <f>J102</f>
        <v>0</v>
      </c>
      <c r="X102" s="3">
        <f>C102+F102+N102+S102</f>
        <v>0</v>
      </c>
      <c r="Y102" s="3">
        <f>D102+G102+K102+P102+T102</f>
        <v>0</v>
      </c>
      <c r="Z102" s="3">
        <f t="shared" ref="Z102:Z126" si="58">SUM(V102:Y102)</f>
        <v>0</v>
      </c>
      <c r="AA102" s="3"/>
      <c r="AB102" s="3"/>
      <c r="AC102" s="3"/>
      <c r="AD102" s="3"/>
      <c r="AE102" s="3"/>
      <c r="AF102" s="3"/>
      <c r="AG102" s="3"/>
      <c r="AH102" s="11">
        <v>2011</v>
      </c>
    </row>
    <row r="103" spans="1:34" s="1" customFormat="1" ht="20.25" customHeight="1" x14ac:dyDescent="0.3">
      <c r="A103" s="72"/>
      <c r="B103" s="49"/>
      <c r="C103" s="3"/>
      <c r="D103" s="3"/>
      <c r="E103" s="3"/>
      <c r="F103" s="1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>
        <f t="shared" ref="V103:V111" si="59">I103+M103+R103</f>
        <v>0</v>
      </c>
      <c r="W103" s="3">
        <f t="shared" ref="W103:W111" si="60">J103</f>
        <v>0</v>
      </c>
      <c r="X103" s="3">
        <f t="shared" ref="X103:X111" si="61">C103+F103+N103+S103</f>
        <v>0</v>
      </c>
      <c r="Y103" s="3">
        <f t="shared" ref="Y103:Y111" si="62">D103+G103+K103+P103+T103</f>
        <v>0</v>
      </c>
      <c r="Z103" s="3">
        <f t="shared" si="58"/>
        <v>0</v>
      </c>
      <c r="AA103" s="3"/>
      <c r="AB103" s="3"/>
      <c r="AC103" s="3"/>
      <c r="AD103" s="3"/>
      <c r="AE103" s="3"/>
      <c r="AF103" s="3"/>
      <c r="AG103" s="3"/>
      <c r="AH103" s="11">
        <v>2012</v>
      </c>
    </row>
    <row r="104" spans="1:34" s="1" customFormat="1" ht="20.25" customHeight="1" x14ac:dyDescent="0.3">
      <c r="A104" s="72"/>
      <c r="B104" s="4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f t="shared" si="59"/>
        <v>0</v>
      </c>
      <c r="W104" s="3">
        <f t="shared" si="60"/>
        <v>0</v>
      </c>
      <c r="X104" s="3">
        <f t="shared" si="61"/>
        <v>0</v>
      </c>
      <c r="Y104" s="3">
        <f t="shared" si="62"/>
        <v>0</v>
      </c>
      <c r="Z104" s="3">
        <f t="shared" si="58"/>
        <v>0</v>
      </c>
      <c r="AA104" s="3"/>
      <c r="AB104" s="3"/>
      <c r="AC104" s="3"/>
      <c r="AD104" s="3"/>
      <c r="AE104" s="3"/>
      <c r="AF104" s="3"/>
      <c r="AG104" s="3"/>
      <c r="AH104" s="11">
        <v>2013</v>
      </c>
    </row>
    <row r="105" spans="1:34" s="1" customFormat="1" ht="20.25" customHeight="1" x14ac:dyDescent="0.3">
      <c r="A105" s="72"/>
      <c r="B105" s="4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>
        <f t="shared" si="59"/>
        <v>0</v>
      </c>
      <c r="W105" s="3">
        <f t="shared" si="60"/>
        <v>0</v>
      </c>
      <c r="X105" s="3">
        <f t="shared" si="61"/>
        <v>0</v>
      </c>
      <c r="Y105" s="3">
        <f t="shared" si="62"/>
        <v>0</v>
      </c>
      <c r="Z105" s="3">
        <f t="shared" si="58"/>
        <v>0</v>
      </c>
      <c r="AA105" s="3"/>
      <c r="AB105" s="3"/>
      <c r="AC105" s="3"/>
      <c r="AD105" s="3"/>
      <c r="AE105" s="3"/>
      <c r="AF105" s="3"/>
      <c r="AG105" s="3"/>
      <c r="AH105" s="11">
        <v>2014</v>
      </c>
    </row>
    <row r="106" spans="1:34" s="1" customFormat="1" ht="20.25" customHeight="1" x14ac:dyDescent="0.3">
      <c r="A106" s="72"/>
      <c r="B106" s="4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v>160</v>
      </c>
      <c r="N106" s="3"/>
      <c r="O106" s="3"/>
      <c r="P106" s="3"/>
      <c r="Q106" s="3">
        <f>M106+P106</f>
        <v>160</v>
      </c>
      <c r="R106" s="3">
        <v>150</v>
      </c>
      <c r="S106" s="3"/>
      <c r="T106" s="3"/>
      <c r="U106" s="3">
        <f>R106+T106</f>
        <v>150</v>
      </c>
      <c r="V106" s="3">
        <f t="shared" si="59"/>
        <v>310</v>
      </c>
      <c r="W106" s="3">
        <f t="shared" si="60"/>
        <v>0</v>
      </c>
      <c r="X106" s="3">
        <f t="shared" si="61"/>
        <v>0</v>
      </c>
      <c r="Y106" s="3">
        <f t="shared" si="62"/>
        <v>0</v>
      </c>
      <c r="Z106" s="3">
        <f t="shared" si="58"/>
        <v>310</v>
      </c>
      <c r="AA106" s="3"/>
      <c r="AB106" s="3"/>
      <c r="AC106" s="3"/>
      <c r="AD106" s="3"/>
      <c r="AE106" s="3"/>
      <c r="AF106" s="3"/>
      <c r="AG106" s="3"/>
      <c r="AH106" s="11">
        <v>2015</v>
      </c>
    </row>
    <row r="107" spans="1:34" s="1" customFormat="1" ht="20.25" customHeight="1" x14ac:dyDescent="0.3">
      <c r="A107" s="72"/>
      <c r="B107" s="49"/>
      <c r="C107" s="3"/>
      <c r="D107" s="3"/>
      <c r="E107" s="3"/>
      <c r="F107" s="3">
        <v>74.7</v>
      </c>
      <c r="G107" s="3"/>
      <c r="H107" s="3">
        <v>74.7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>
        <f t="shared" si="59"/>
        <v>0</v>
      </c>
      <c r="W107" s="3">
        <f t="shared" si="60"/>
        <v>0</v>
      </c>
      <c r="X107" s="3">
        <f t="shared" si="61"/>
        <v>74.7</v>
      </c>
      <c r="Y107" s="3">
        <f t="shared" si="62"/>
        <v>0</v>
      </c>
      <c r="Z107" s="3">
        <f t="shared" si="58"/>
        <v>74.7</v>
      </c>
      <c r="AA107" s="3"/>
      <c r="AB107" s="3"/>
      <c r="AC107" s="3"/>
      <c r="AD107" s="3"/>
      <c r="AE107" s="3"/>
      <c r="AF107" s="3"/>
      <c r="AG107" s="3"/>
      <c r="AH107" s="11">
        <v>2016</v>
      </c>
    </row>
    <row r="108" spans="1:34" s="1" customFormat="1" ht="20.25" customHeight="1" x14ac:dyDescent="0.3">
      <c r="A108" s="72"/>
      <c r="B108" s="4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f t="shared" si="59"/>
        <v>0</v>
      </c>
      <c r="W108" s="3">
        <f t="shared" si="60"/>
        <v>0</v>
      </c>
      <c r="X108" s="3">
        <f t="shared" si="61"/>
        <v>0</v>
      </c>
      <c r="Y108" s="3">
        <f t="shared" si="62"/>
        <v>0</v>
      </c>
      <c r="Z108" s="3">
        <f>SUM(V108:Y108)</f>
        <v>0</v>
      </c>
      <c r="AA108" s="3"/>
      <c r="AB108" s="3"/>
      <c r="AC108" s="3"/>
      <c r="AD108" s="3"/>
      <c r="AE108" s="3"/>
      <c r="AF108" s="3"/>
      <c r="AG108" s="3"/>
      <c r="AH108" s="11">
        <v>2017</v>
      </c>
    </row>
    <row r="109" spans="1:34" s="1" customFormat="1" ht="20.25" customHeight="1" x14ac:dyDescent="0.3">
      <c r="A109" s="72"/>
      <c r="B109" s="4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>
        <f t="shared" si="59"/>
        <v>0</v>
      </c>
      <c r="W109" s="3">
        <f t="shared" si="60"/>
        <v>0</v>
      </c>
      <c r="X109" s="3">
        <f t="shared" si="61"/>
        <v>0</v>
      </c>
      <c r="Y109" s="3">
        <f t="shared" si="62"/>
        <v>0</v>
      </c>
      <c r="Z109" s="3">
        <f t="shared" si="58"/>
        <v>0</v>
      </c>
      <c r="AA109" s="3"/>
      <c r="AB109" s="3"/>
      <c r="AC109" s="3"/>
      <c r="AD109" s="3"/>
      <c r="AE109" s="3"/>
      <c r="AF109" s="3"/>
      <c r="AG109" s="3"/>
      <c r="AH109" s="11">
        <v>2018</v>
      </c>
    </row>
    <row r="110" spans="1:34" s="1" customFormat="1" ht="20.25" customHeight="1" x14ac:dyDescent="0.3">
      <c r="A110" s="72"/>
      <c r="B110" s="4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>
        <f t="shared" si="59"/>
        <v>0</v>
      </c>
      <c r="W110" s="3">
        <f t="shared" si="60"/>
        <v>0</v>
      </c>
      <c r="X110" s="3">
        <f t="shared" si="61"/>
        <v>0</v>
      </c>
      <c r="Y110" s="3">
        <f t="shared" si="62"/>
        <v>0</v>
      </c>
      <c r="Z110" s="3">
        <f t="shared" si="58"/>
        <v>0</v>
      </c>
      <c r="AA110" s="3"/>
      <c r="AB110" s="3"/>
      <c r="AC110" s="3"/>
      <c r="AD110" s="3"/>
      <c r="AE110" s="3"/>
      <c r="AF110" s="3"/>
      <c r="AG110" s="3"/>
      <c r="AH110" s="11">
        <v>2019</v>
      </c>
    </row>
    <row r="111" spans="1:34" s="1" customFormat="1" ht="20.25" customHeight="1" x14ac:dyDescent="0.3">
      <c r="A111" s="72"/>
      <c r="B111" s="4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f t="shared" si="59"/>
        <v>0</v>
      </c>
      <c r="W111" s="3">
        <f t="shared" si="60"/>
        <v>0</v>
      </c>
      <c r="X111" s="3">
        <f t="shared" si="61"/>
        <v>0</v>
      </c>
      <c r="Y111" s="3">
        <f t="shared" si="62"/>
        <v>0</v>
      </c>
      <c r="Z111" s="3">
        <f t="shared" si="58"/>
        <v>0</v>
      </c>
      <c r="AA111" s="3"/>
      <c r="AB111" s="3"/>
      <c r="AC111" s="3"/>
      <c r="AD111" s="3"/>
      <c r="AE111" s="3"/>
      <c r="AF111" s="3"/>
      <c r="AG111" s="3"/>
      <c r="AH111" s="11">
        <v>2020</v>
      </c>
    </row>
    <row r="112" spans="1:34" s="1" customFormat="1" ht="20.25" customHeight="1" x14ac:dyDescent="0.3">
      <c r="A112" s="72"/>
      <c r="B112" s="4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/>
      <c r="AB112" s="3"/>
      <c r="AC112" s="3"/>
      <c r="AD112" s="3"/>
      <c r="AE112" s="3"/>
      <c r="AF112" s="3"/>
      <c r="AG112" s="3"/>
      <c r="AH112" s="11">
        <v>2021</v>
      </c>
    </row>
    <row r="113" spans="1:34" s="1" customFormat="1" ht="20.25" customHeight="1" x14ac:dyDescent="0.3">
      <c r="A113" s="72"/>
      <c r="B113" s="49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/>
      <c r="AB113" s="38"/>
      <c r="AC113" s="38"/>
      <c r="AD113" s="38"/>
      <c r="AE113" s="38"/>
      <c r="AF113" s="38"/>
      <c r="AG113" s="38"/>
      <c r="AH113" s="39">
        <v>2022</v>
      </c>
    </row>
    <row r="114" spans="1:34" s="1" customFormat="1" ht="20.25" customHeight="1" x14ac:dyDescent="0.3">
      <c r="A114" s="72"/>
      <c r="B114" s="4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/>
      <c r="AB114" s="3"/>
      <c r="AC114" s="3"/>
      <c r="AD114" s="3"/>
      <c r="AE114" s="3"/>
      <c r="AF114" s="3"/>
      <c r="AG114" s="3"/>
      <c r="AH114" s="11">
        <v>2023</v>
      </c>
    </row>
    <row r="115" spans="1:34" s="1" customFormat="1" ht="20.25" customHeight="1" x14ac:dyDescent="0.3">
      <c r="A115" s="72"/>
      <c r="B115" s="5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/>
      <c r="AB115" s="3"/>
      <c r="AC115" s="3"/>
      <c r="AD115" s="3"/>
      <c r="AE115" s="3"/>
      <c r="AF115" s="3"/>
      <c r="AG115" s="3"/>
      <c r="AH115" s="11">
        <v>2024</v>
      </c>
    </row>
    <row r="116" spans="1:34" s="15" customFormat="1" ht="20.25" customHeight="1" x14ac:dyDescent="0.3">
      <c r="A116" s="73"/>
      <c r="B116" s="12" t="s">
        <v>26</v>
      </c>
      <c r="C116" s="13">
        <f>SUM(C102:C114)</f>
        <v>0</v>
      </c>
      <c r="D116" s="13">
        <f t="shared" ref="D116:X116" si="63">SUM(D102:D114)</f>
        <v>0</v>
      </c>
      <c r="E116" s="13">
        <f t="shared" si="63"/>
        <v>0</v>
      </c>
      <c r="F116" s="13">
        <f t="shared" si="63"/>
        <v>74.7</v>
      </c>
      <c r="G116" s="13">
        <f t="shared" si="63"/>
        <v>0</v>
      </c>
      <c r="H116" s="13">
        <f t="shared" si="63"/>
        <v>74.7</v>
      </c>
      <c r="I116" s="13">
        <f t="shared" si="63"/>
        <v>0</v>
      </c>
      <c r="J116" s="13">
        <f t="shared" si="63"/>
        <v>0</v>
      </c>
      <c r="K116" s="13">
        <f t="shared" si="63"/>
        <v>0</v>
      </c>
      <c r="L116" s="13">
        <f t="shared" si="63"/>
        <v>0</v>
      </c>
      <c r="M116" s="13">
        <f t="shared" si="63"/>
        <v>160</v>
      </c>
      <c r="N116" s="13">
        <f t="shared" si="63"/>
        <v>0</v>
      </c>
      <c r="O116" s="13">
        <f t="shared" si="63"/>
        <v>0</v>
      </c>
      <c r="P116" s="13">
        <f t="shared" si="63"/>
        <v>0</v>
      </c>
      <c r="Q116" s="13">
        <f t="shared" si="63"/>
        <v>160</v>
      </c>
      <c r="R116" s="13">
        <f t="shared" si="63"/>
        <v>150</v>
      </c>
      <c r="S116" s="13">
        <f t="shared" si="63"/>
        <v>0</v>
      </c>
      <c r="T116" s="13">
        <f t="shared" si="63"/>
        <v>0</v>
      </c>
      <c r="U116" s="13">
        <f t="shared" si="63"/>
        <v>150</v>
      </c>
      <c r="V116" s="13">
        <f t="shared" si="63"/>
        <v>310</v>
      </c>
      <c r="W116" s="13">
        <f t="shared" si="63"/>
        <v>0</v>
      </c>
      <c r="X116" s="13">
        <f t="shared" si="63"/>
        <v>74.7</v>
      </c>
      <c r="Y116" s="13">
        <f>SUM(Y102:Y114)</f>
        <v>0</v>
      </c>
      <c r="Z116" s="13">
        <f>SUM(Z102:Z115)</f>
        <v>384.7</v>
      </c>
      <c r="AA116" s="13">
        <f>AA102+AA103+AA104+AA111</f>
        <v>0</v>
      </c>
      <c r="AB116" s="13"/>
      <c r="AC116" s="13"/>
      <c r="AD116" s="13"/>
      <c r="AE116" s="13">
        <f>AE102+AE103+AE104+AE111</f>
        <v>0</v>
      </c>
      <c r="AF116" s="13"/>
      <c r="AG116" s="13">
        <f>AG102+AG103+AG104+AG111</f>
        <v>0</v>
      </c>
      <c r="AH116" s="14"/>
    </row>
    <row r="117" spans="1:34" s="1" customFormat="1" ht="20.25" customHeight="1" x14ac:dyDescent="0.3">
      <c r="A117" s="71" t="s">
        <v>77</v>
      </c>
      <c r="B117" s="48" t="s">
        <v>34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>
        <f>I117+M117+R117</f>
        <v>0</v>
      </c>
      <c r="W117" s="3">
        <f>J117</f>
        <v>0</v>
      </c>
      <c r="X117" s="3">
        <f>C117+F117+N117+S117</f>
        <v>0</v>
      </c>
      <c r="Y117" s="3">
        <f>D117+G117+K117+P117+T117</f>
        <v>0</v>
      </c>
      <c r="Z117" s="3">
        <f t="shared" si="58"/>
        <v>0</v>
      </c>
      <c r="AA117" s="3"/>
      <c r="AB117" s="3"/>
      <c r="AC117" s="3"/>
      <c r="AD117" s="3"/>
      <c r="AE117" s="3"/>
      <c r="AF117" s="3"/>
      <c r="AG117" s="3"/>
      <c r="AH117" s="11">
        <v>2011</v>
      </c>
    </row>
    <row r="118" spans="1:34" s="1" customFormat="1" ht="20.25" customHeight="1" x14ac:dyDescent="0.3">
      <c r="A118" s="72"/>
      <c r="B118" s="4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>
        <f t="shared" ref="V118:V126" si="64">I118+M118+R118</f>
        <v>0</v>
      </c>
      <c r="W118" s="3">
        <f t="shared" ref="W118:W126" si="65">J118</f>
        <v>0</v>
      </c>
      <c r="X118" s="3">
        <f t="shared" ref="X118:X126" si="66">C118+F118+N118+S118</f>
        <v>0</v>
      </c>
      <c r="Y118" s="3">
        <f t="shared" ref="Y118:Y126" si="67">D118+G118+K118+P118+T118</f>
        <v>0</v>
      </c>
      <c r="Z118" s="3">
        <f t="shared" si="58"/>
        <v>0</v>
      </c>
      <c r="AA118" s="3"/>
      <c r="AB118" s="3"/>
      <c r="AC118" s="3"/>
      <c r="AD118" s="3"/>
      <c r="AE118" s="3"/>
      <c r="AF118" s="3"/>
      <c r="AG118" s="3"/>
      <c r="AH118" s="11">
        <v>2012</v>
      </c>
    </row>
    <row r="119" spans="1:34" s="1" customFormat="1" ht="20.25" customHeight="1" x14ac:dyDescent="0.3">
      <c r="A119" s="72"/>
      <c r="B119" s="49"/>
      <c r="C119" s="3">
        <v>51.2</v>
      </c>
      <c r="D119" s="3"/>
      <c r="E119" s="3">
        <f>C119+D119</f>
        <v>51.2</v>
      </c>
      <c r="F119" s="3"/>
      <c r="G119" s="3"/>
      <c r="H119" s="3"/>
      <c r="I119" s="3">
        <v>27.2</v>
      </c>
      <c r="J119" s="3"/>
      <c r="K119" s="3"/>
      <c r="L119" s="3">
        <v>27.2</v>
      </c>
      <c r="M119" s="3"/>
      <c r="N119" s="3"/>
      <c r="O119" s="3"/>
      <c r="P119" s="3"/>
      <c r="Q119" s="3"/>
      <c r="R119" s="3"/>
      <c r="S119" s="3"/>
      <c r="T119" s="3"/>
      <c r="U119" s="3"/>
      <c r="V119" s="3">
        <f t="shared" si="64"/>
        <v>27.2</v>
      </c>
      <c r="W119" s="3">
        <f t="shared" si="65"/>
        <v>0</v>
      </c>
      <c r="X119" s="3">
        <f t="shared" si="66"/>
        <v>51.2</v>
      </c>
      <c r="Y119" s="3">
        <f t="shared" si="67"/>
        <v>0</v>
      </c>
      <c r="Z119" s="3">
        <f t="shared" si="58"/>
        <v>78.400000000000006</v>
      </c>
      <c r="AA119" s="3"/>
      <c r="AB119" s="3"/>
      <c r="AC119" s="3"/>
      <c r="AD119" s="3"/>
      <c r="AE119" s="3"/>
      <c r="AF119" s="3"/>
      <c r="AG119" s="3"/>
      <c r="AH119" s="11">
        <v>2013</v>
      </c>
    </row>
    <row r="120" spans="1:34" s="1" customFormat="1" ht="20.25" customHeight="1" x14ac:dyDescent="0.3">
      <c r="A120" s="72"/>
      <c r="B120" s="4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>
        <f t="shared" si="64"/>
        <v>0</v>
      </c>
      <c r="W120" s="3">
        <f t="shared" si="65"/>
        <v>0</v>
      </c>
      <c r="X120" s="3">
        <f t="shared" si="66"/>
        <v>0</v>
      </c>
      <c r="Y120" s="3">
        <f t="shared" si="67"/>
        <v>0</v>
      </c>
      <c r="Z120" s="3">
        <f t="shared" si="58"/>
        <v>0</v>
      </c>
      <c r="AA120" s="3"/>
      <c r="AB120" s="3"/>
      <c r="AC120" s="3"/>
      <c r="AD120" s="3"/>
      <c r="AE120" s="3"/>
      <c r="AF120" s="3"/>
      <c r="AG120" s="3"/>
      <c r="AH120" s="11">
        <v>2014</v>
      </c>
    </row>
    <row r="121" spans="1:34" s="1" customFormat="1" ht="20.25" customHeight="1" x14ac:dyDescent="0.3">
      <c r="A121" s="72"/>
      <c r="B121" s="4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>
        <f t="shared" si="64"/>
        <v>0</v>
      </c>
      <c r="W121" s="3">
        <f t="shared" si="65"/>
        <v>0</v>
      </c>
      <c r="X121" s="3">
        <f t="shared" si="66"/>
        <v>0</v>
      </c>
      <c r="Y121" s="3">
        <f t="shared" si="67"/>
        <v>0</v>
      </c>
      <c r="Z121" s="3">
        <f t="shared" si="58"/>
        <v>0</v>
      </c>
      <c r="AA121" s="3"/>
      <c r="AB121" s="3"/>
      <c r="AC121" s="3"/>
      <c r="AD121" s="3"/>
      <c r="AE121" s="3"/>
      <c r="AF121" s="3"/>
      <c r="AG121" s="3"/>
      <c r="AH121" s="11">
        <v>2015</v>
      </c>
    </row>
    <row r="122" spans="1:34" s="1" customFormat="1" ht="20.25" customHeight="1" x14ac:dyDescent="0.3">
      <c r="A122" s="72"/>
      <c r="B122" s="49"/>
      <c r="C122" s="3"/>
      <c r="D122" s="3"/>
      <c r="E122" s="3"/>
      <c r="F122" s="3">
        <v>136.1</v>
      </c>
      <c r="G122" s="3"/>
      <c r="H122" s="3">
        <f>F122</f>
        <v>136.1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>
        <f t="shared" si="64"/>
        <v>0</v>
      </c>
      <c r="W122" s="3">
        <f t="shared" si="65"/>
        <v>0</v>
      </c>
      <c r="X122" s="3">
        <f t="shared" si="66"/>
        <v>136.1</v>
      </c>
      <c r="Y122" s="3">
        <f t="shared" si="67"/>
        <v>0</v>
      </c>
      <c r="Z122" s="3">
        <f t="shared" si="58"/>
        <v>136.1</v>
      </c>
      <c r="AA122" s="3"/>
      <c r="AB122" s="3"/>
      <c r="AC122" s="3"/>
      <c r="AD122" s="3"/>
      <c r="AE122" s="3"/>
      <c r="AF122" s="3"/>
      <c r="AG122" s="3"/>
      <c r="AH122" s="11">
        <v>2016</v>
      </c>
    </row>
    <row r="123" spans="1:34" s="1" customFormat="1" ht="20.25" customHeight="1" x14ac:dyDescent="0.3">
      <c r="A123" s="72"/>
      <c r="B123" s="4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>
        <f t="shared" si="64"/>
        <v>0</v>
      </c>
      <c r="W123" s="3">
        <f t="shared" si="65"/>
        <v>0</v>
      </c>
      <c r="X123" s="3">
        <f t="shared" si="66"/>
        <v>0</v>
      </c>
      <c r="Y123" s="3">
        <f t="shared" si="67"/>
        <v>0</v>
      </c>
      <c r="Z123" s="3">
        <f t="shared" si="58"/>
        <v>0</v>
      </c>
      <c r="AA123" s="3"/>
      <c r="AB123" s="3"/>
      <c r="AC123" s="3"/>
      <c r="AD123" s="3"/>
      <c r="AE123" s="3"/>
      <c r="AF123" s="3"/>
      <c r="AG123" s="3"/>
      <c r="AH123" s="11">
        <v>2017</v>
      </c>
    </row>
    <row r="124" spans="1:34" s="1" customFormat="1" ht="20.25" customHeight="1" x14ac:dyDescent="0.3">
      <c r="A124" s="72"/>
      <c r="B124" s="4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>
        <f t="shared" si="64"/>
        <v>0</v>
      </c>
      <c r="W124" s="3">
        <f t="shared" si="65"/>
        <v>0</v>
      </c>
      <c r="X124" s="3">
        <f t="shared" si="66"/>
        <v>0</v>
      </c>
      <c r="Y124" s="3">
        <f t="shared" si="67"/>
        <v>0</v>
      </c>
      <c r="Z124" s="3">
        <f t="shared" si="58"/>
        <v>0</v>
      </c>
      <c r="AA124" s="3"/>
      <c r="AB124" s="3"/>
      <c r="AC124" s="3"/>
      <c r="AD124" s="3"/>
      <c r="AE124" s="3"/>
      <c r="AF124" s="3"/>
      <c r="AG124" s="3"/>
      <c r="AH124" s="11">
        <v>2018</v>
      </c>
    </row>
    <row r="125" spans="1:34" s="1" customFormat="1" ht="20.25" customHeight="1" x14ac:dyDescent="0.3">
      <c r="A125" s="72"/>
      <c r="B125" s="4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>
        <f t="shared" si="64"/>
        <v>0</v>
      </c>
      <c r="W125" s="3">
        <f t="shared" si="65"/>
        <v>0</v>
      </c>
      <c r="X125" s="3">
        <f t="shared" si="66"/>
        <v>0</v>
      </c>
      <c r="Y125" s="3">
        <f t="shared" si="67"/>
        <v>0</v>
      </c>
      <c r="Z125" s="3">
        <f t="shared" si="58"/>
        <v>0</v>
      </c>
      <c r="AA125" s="3"/>
      <c r="AB125" s="3"/>
      <c r="AC125" s="3"/>
      <c r="AD125" s="3"/>
      <c r="AE125" s="3"/>
      <c r="AF125" s="3"/>
      <c r="AG125" s="3"/>
      <c r="AH125" s="11">
        <v>2019</v>
      </c>
    </row>
    <row r="126" spans="1:34" s="1" customFormat="1" ht="20.25" customHeight="1" x14ac:dyDescent="0.3">
      <c r="A126" s="72"/>
      <c r="B126" s="4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>
        <f t="shared" si="64"/>
        <v>0</v>
      </c>
      <c r="W126" s="3">
        <f t="shared" si="65"/>
        <v>0</v>
      </c>
      <c r="X126" s="3">
        <f t="shared" si="66"/>
        <v>0</v>
      </c>
      <c r="Y126" s="3">
        <f t="shared" si="67"/>
        <v>0</v>
      </c>
      <c r="Z126" s="3">
        <f t="shared" si="58"/>
        <v>0</v>
      </c>
      <c r="AA126" s="3"/>
      <c r="AB126" s="3"/>
      <c r="AC126" s="3"/>
      <c r="AD126" s="3"/>
      <c r="AE126" s="3"/>
      <c r="AF126" s="3"/>
      <c r="AG126" s="3"/>
      <c r="AH126" s="11">
        <v>2020</v>
      </c>
    </row>
    <row r="127" spans="1:34" s="1" customFormat="1" ht="20.25" customHeight="1" x14ac:dyDescent="0.3">
      <c r="A127" s="72"/>
      <c r="B127" s="4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/>
      <c r="AB127" s="3"/>
      <c r="AC127" s="3"/>
      <c r="AD127" s="3"/>
      <c r="AE127" s="3"/>
      <c r="AF127" s="3"/>
      <c r="AG127" s="3"/>
      <c r="AH127" s="11">
        <v>2021</v>
      </c>
    </row>
    <row r="128" spans="1:34" s="1" customFormat="1" ht="20.25" customHeight="1" x14ac:dyDescent="0.3">
      <c r="A128" s="72"/>
      <c r="B128" s="49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/>
      <c r="AB128" s="38"/>
      <c r="AC128" s="38"/>
      <c r="AD128" s="38"/>
      <c r="AE128" s="38"/>
      <c r="AF128" s="38"/>
      <c r="AG128" s="38"/>
      <c r="AH128" s="39">
        <v>2022</v>
      </c>
    </row>
    <row r="129" spans="1:34" s="1" customFormat="1" ht="20.25" customHeight="1" x14ac:dyDescent="0.3">
      <c r="A129" s="72"/>
      <c r="B129" s="4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/>
      <c r="AB129" s="3"/>
      <c r="AC129" s="3"/>
      <c r="AD129" s="3"/>
      <c r="AE129" s="3"/>
      <c r="AF129" s="3"/>
      <c r="AG129" s="3"/>
      <c r="AH129" s="11">
        <v>2023</v>
      </c>
    </row>
    <row r="130" spans="1:34" s="1" customFormat="1" ht="20.25" customHeight="1" x14ac:dyDescent="0.3">
      <c r="A130" s="72"/>
      <c r="B130" s="5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/>
      <c r="AB130" s="3"/>
      <c r="AC130" s="3"/>
      <c r="AD130" s="3"/>
      <c r="AE130" s="3"/>
      <c r="AF130" s="3"/>
      <c r="AG130" s="3"/>
      <c r="AH130" s="11">
        <v>2024</v>
      </c>
    </row>
    <row r="131" spans="1:34" s="15" customFormat="1" ht="20.25" customHeight="1" x14ac:dyDescent="0.3">
      <c r="A131" s="73"/>
      <c r="B131" s="12" t="s">
        <v>26</v>
      </c>
      <c r="C131" s="13">
        <f>SUM(C117:C129)</f>
        <v>51.2</v>
      </c>
      <c r="D131" s="13">
        <f t="shared" ref="D131:Y131" si="68">SUM(D117:D129)</f>
        <v>0</v>
      </c>
      <c r="E131" s="13">
        <f t="shared" si="68"/>
        <v>51.2</v>
      </c>
      <c r="F131" s="13">
        <f t="shared" si="68"/>
        <v>136.1</v>
      </c>
      <c r="G131" s="13">
        <f t="shared" si="68"/>
        <v>0</v>
      </c>
      <c r="H131" s="13">
        <f t="shared" si="68"/>
        <v>136.1</v>
      </c>
      <c r="I131" s="13">
        <f t="shared" si="68"/>
        <v>27.2</v>
      </c>
      <c r="J131" s="13">
        <f t="shared" si="68"/>
        <v>0</v>
      </c>
      <c r="K131" s="13">
        <f t="shared" si="68"/>
        <v>0</v>
      </c>
      <c r="L131" s="13">
        <f t="shared" si="68"/>
        <v>27.2</v>
      </c>
      <c r="M131" s="13">
        <f t="shared" si="68"/>
        <v>0</v>
      </c>
      <c r="N131" s="13">
        <f t="shared" si="68"/>
        <v>0</v>
      </c>
      <c r="O131" s="13">
        <f t="shared" si="68"/>
        <v>0</v>
      </c>
      <c r="P131" s="13">
        <f t="shared" si="68"/>
        <v>0</v>
      </c>
      <c r="Q131" s="13">
        <f t="shared" si="68"/>
        <v>0</v>
      </c>
      <c r="R131" s="13">
        <f t="shared" si="68"/>
        <v>0</v>
      </c>
      <c r="S131" s="13">
        <f t="shared" si="68"/>
        <v>0</v>
      </c>
      <c r="T131" s="13">
        <f t="shared" si="68"/>
        <v>0</v>
      </c>
      <c r="U131" s="13">
        <f t="shared" si="68"/>
        <v>0</v>
      </c>
      <c r="V131" s="13">
        <f t="shared" si="68"/>
        <v>27.2</v>
      </c>
      <c r="W131" s="13">
        <f t="shared" si="68"/>
        <v>0</v>
      </c>
      <c r="X131" s="13">
        <f t="shared" si="68"/>
        <v>187.3</v>
      </c>
      <c r="Y131" s="13">
        <f t="shared" si="68"/>
        <v>0</v>
      </c>
      <c r="Z131" s="13">
        <f>SUM(Z117:Z130)</f>
        <v>214.5</v>
      </c>
      <c r="AA131" s="13"/>
      <c r="AB131" s="13"/>
      <c r="AC131" s="13"/>
      <c r="AD131" s="13"/>
      <c r="AE131" s="13"/>
      <c r="AF131" s="13"/>
      <c r="AG131" s="13"/>
      <c r="AH131" s="14"/>
    </row>
    <row r="132" spans="1:34" s="1" customFormat="1" ht="20.25" customHeight="1" x14ac:dyDescent="0.3">
      <c r="A132" s="71" t="s">
        <v>78</v>
      </c>
      <c r="B132" s="48" t="s">
        <v>29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v>2.4</v>
      </c>
      <c r="N132" s="3"/>
      <c r="O132" s="3"/>
      <c r="P132" s="3"/>
      <c r="Q132" s="3">
        <f>M132+P132</f>
        <v>2.4</v>
      </c>
      <c r="R132" s="3"/>
      <c r="S132" s="3"/>
      <c r="T132" s="3"/>
      <c r="U132" s="3"/>
      <c r="V132" s="3">
        <f>I132+M132+R132</f>
        <v>2.4</v>
      </c>
      <c r="W132" s="3">
        <f>J132</f>
        <v>0</v>
      </c>
      <c r="X132" s="3">
        <f>C132+F132+N132+S132</f>
        <v>0</v>
      </c>
      <c r="Y132" s="3">
        <f>D132+G132+K132+P132+T132</f>
        <v>0</v>
      </c>
      <c r="Z132" s="3">
        <f t="shared" ref="Z132:Z160" si="69">SUM(V132:Y132)</f>
        <v>2.4</v>
      </c>
      <c r="AA132" s="3"/>
      <c r="AB132" s="3"/>
      <c r="AC132" s="3"/>
      <c r="AD132" s="3"/>
      <c r="AE132" s="3"/>
      <c r="AF132" s="3"/>
      <c r="AG132" s="3"/>
      <c r="AH132" s="11">
        <v>2011</v>
      </c>
    </row>
    <row r="133" spans="1:34" s="1" customFormat="1" ht="20.25" customHeight="1" x14ac:dyDescent="0.3">
      <c r="A133" s="72"/>
      <c r="B133" s="4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>
        <v>2</v>
      </c>
      <c r="S133" s="3"/>
      <c r="T133" s="3"/>
      <c r="U133" s="3">
        <f>R133+T133</f>
        <v>2</v>
      </c>
      <c r="V133" s="3">
        <f t="shared" ref="V133:V145" si="70">I133+M133+R133</f>
        <v>2</v>
      </c>
      <c r="W133" s="3">
        <f t="shared" ref="W133:W145" si="71">J133</f>
        <v>0</v>
      </c>
      <c r="X133" s="3">
        <f t="shared" ref="X133:X145" si="72">C133+F133+N133+S133</f>
        <v>0</v>
      </c>
      <c r="Y133" s="3">
        <f t="shared" ref="Y133:Y145" si="73">D133+G133+K133+P133+T133</f>
        <v>0</v>
      </c>
      <c r="Z133" s="3">
        <f t="shared" si="69"/>
        <v>2</v>
      </c>
      <c r="AA133" s="3"/>
      <c r="AB133" s="3"/>
      <c r="AC133" s="3"/>
      <c r="AD133" s="3"/>
      <c r="AE133" s="3"/>
      <c r="AF133" s="3"/>
      <c r="AG133" s="3"/>
      <c r="AH133" s="11">
        <v>2012</v>
      </c>
    </row>
    <row r="134" spans="1:34" s="1" customFormat="1" ht="20.25" customHeight="1" x14ac:dyDescent="0.3">
      <c r="A134" s="72"/>
      <c r="B134" s="49"/>
      <c r="C134" s="3"/>
      <c r="D134" s="3"/>
      <c r="E134" s="3"/>
      <c r="F134" s="3"/>
      <c r="G134" s="3"/>
      <c r="H134" s="3"/>
      <c r="I134" s="3"/>
      <c r="J134" s="3">
        <v>5.5</v>
      </c>
      <c r="K134" s="3"/>
      <c r="L134" s="3">
        <f>I134+J134+K134</f>
        <v>5.5</v>
      </c>
      <c r="M134" s="3"/>
      <c r="N134" s="3"/>
      <c r="O134" s="3"/>
      <c r="P134" s="3"/>
      <c r="Q134" s="3"/>
      <c r="R134" s="3"/>
      <c r="S134" s="3"/>
      <c r="T134" s="3"/>
      <c r="U134" s="3"/>
      <c r="V134" s="3">
        <f t="shared" si="70"/>
        <v>0</v>
      </c>
      <c r="W134" s="3">
        <f t="shared" si="71"/>
        <v>5.5</v>
      </c>
      <c r="X134" s="3">
        <f t="shared" si="72"/>
        <v>0</v>
      </c>
      <c r="Y134" s="3">
        <f t="shared" si="73"/>
        <v>0</v>
      </c>
      <c r="Z134" s="3">
        <f t="shared" si="69"/>
        <v>5.5</v>
      </c>
      <c r="AA134" s="3"/>
      <c r="AB134" s="3"/>
      <c r="AC134" s="3"/>
      <c r="AD134" s="3"/>
      <c r="AE134" s="3"/>
      <c r="AF134" s="3"/>
      <c r="AG134" s="3"/>
      <c r="AH134" s="11">
        <v>2013</v>
      </c>
    </row>
    <row r="135" spans="1:34" s="1" customFormat="1" ht="20.25" customHeight="1" x14ac:dyDescent="0.3">
      <c r="A135" s="72"/>
      <c r="B135" s="4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>
        <f t="shared" si="70"/>
        <v>0</v>
      </c>
      <c r="W135" s="3">
        <f t="shared" si="71"/>
        <v>0</v>
      </c>
      <c r="X135" s="3">
        <f t="shared" si="72"/>
        <v>0</v>
      </c>
      <c r="Y135" s="3">
        <f t="shared" si="73"/>
        <v>0</v>
      </c>
      <c r="Z135" s="3">
        <f t="shared" si="69"/>
        <v>0</v>
      </c>
      <c r="AA135" s="3"/>
      <c r="AB135" s="3"/>
      <c r="AC135" s="3"/>
      <c r="AD135" s="3"/>
      <c r="AE135" s="3"/>
      <c r="AF135" s="3"/>
      <c r="AG135" s="3"/>
      <c r="AH135" s="11">
        <v>2014</v>
      </c>
    </row>
    <row r="136" spans="1:34" s="1" customFormat="1" ht="20.25" customHeight="1" x14ac:dyDescent="0.3">
      <c r="A136" s="72"/>
      <c r="B136" s="4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>
        <f t="shared" si="70"/>
        <v>0</v>
      </c>
      <c r="W136" s="3">
        <f t="shared" si="71"/>
        <v>0</v>
      </c>
      <c r="X136" s="3">
        <f t="shared" si="72"/>
        <v>0</v>
      </c>
      <c r="Y136" s="3">
        <f t="shared" si="73"/>
        <v>0</v>
      </c>
      <c r="Z136" s="3">
        <f t="shared" si="69"/>
        <v>0</v>
      </c>
      <c r="AA136" s="3"/>
      <c r="AB136" s="3"/>
      <c r="AC136" s="3"/>
      <c r="AD136" s="3"/>
      <c r="AE136" s="3"/>
      <c r="AF136" s="3"/>
      <c r="AG136" s="3"/>
      <c r="AH136" s="11">
        <v>2015</v>
      </c>
    </row>
    <row r="137" spans="1:34" s="1" customFormat="1" ht="20.25" customHeight="1" x14ac:dyDescent="0.3">
      <c r="A137" s="72"/>
      <c r="B137" s="49"/>
      <c r="C137" s="3"/>
      <c r="D137" s="3"/>
      <c r="E137" s="3"/>
      <c r="F137" s="3">
        <v>22.2</v>
      </c>
      <c r="G137" s="3"/>
      <c r="H137" s="3">
        <v>22.2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>
        <f t="shared" si="70"/>
        <v>0</v>
      </c>
      <c r="W137" s="3">
        <f t="shared" si="71"/>
        <v>0</v>
      </c>
      <c r="X137" s="3">
        <f t="shared" si="72"/>
        <v>22.2</v>
      </c>
      <c r="Y137" s="3">
        <f t="shared" si="73"/>
        <v>0</v>
      </c>
      <c r="Z137" s="3">
        <f t="shared" si="69"/>
        <v>22.2</v>
      </c>
      <c r="AA137" s="3"/>
      <c r="AB137" s="3"/>
      <c r="AC137" s="3"/>
      <c r="AD137" s="3"/>
      <c r="AE137" s="3"/>
      <c r="AF137" s="3"/>
      <c r="AG137" s="3"/>
      <c r="AH137" s="11">
        <v>2016</v>
      </c>
    </row>
    <row r="138" spans="1:34" s="1" customFormat="1" ht="20.25" customHeight="1" x14ac:dyDescent="0.3">
      <c r="A138" s="72"/>
      <c r="B138" s="4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>
        <f t="shared" si="70"/>
        <v>0</v>
      </c>
      <c r="W138" s="3">
        <f t="shared" si="71"/>
        <v>0</v>
      </c>
      <c r="X138" s="3">
        <f t="shared" si="72"/>
        <v>0</v>
      </c>
      <c r="Y138" s="3">
        <f t="shared" si="73"/>
        <v>0</v>
      </c>
      <c r="Z138" s="3">
        <f t="shared" si="69"/>
        <v>0</v>
      </c>
      <c r="AA138" s="3"/>
      <c r="AB138" s="3"/>
      <c r="AC138" s="3"/>
      <c r="AD138" s="3"/>
      <c r="AE138" s="3"/>
      <c r="AF138" s="3"/>
      <c r="AG138" s="3"/>
      <c r="AH138" s="11">
        <v>2017</v>
      </c>
    </row>
    <row r="139" spans="1:34" s="1" customFormat="1" ht="20.25" customHeight="1" x14ac:dyDescent="0.3">
      <c r="A139" s="72"/>
      <c r="B139" s="4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>
        <f t="shared" si="70"/>
        <v>0</v>
      </c>
      <c r="W139" s="3">
        <f t="shared" si="71"/>
        <v>0</v>
      </c>
      <c r="X139" s="3">
        <f t="shared" si="72"/>
        <v>0</v>
      </c>
      <c r="Y139" s="3">
        <f t="shared" si="73"/>
        <v>0</v>
      </c>
      <c r="Z139" s="3">
        <f t="shared" si="69"/>
        <v>0</v>
      </c>
      <c r="AA139" s="3"/>
      <c r="AB139" s="3"/>
      <c r="AC139" s="3"/>
      <c r="AD139" s="3"/>
      <c r="AE139" s="3"/>
      <c r="AF139" s="3"/>
      <c r="AG139" s="3"/>
      <c r="AH139" s="11">
        <v>2018</v>
      </c>
    </row>
    <row r="140" spans="1:34" s="1" customFormat="1" ht="20.25" customHeight="1" x14ac:dyDescent="0.3">
      <c r="A140" s="72"/>
      <c r="B140" s="4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>
        <f t="shared" si="70"/>
        <v>0</v>
      </c>
      <c r="W140" s="3">
        <f t="shared" si="71"/>
        <v>0</v>
      </c>
      <c r="X140" s="3">
        <f t="shared" si="72"/>
        <v>0</v>
      </c>
      <c r="Y140" s="3">
        <f t="shared" si="73"/>
        <v>0</v>
      </c>
      <c r="Z140" s="3">
        <f t="shared" si="69"/>
        <v>0</v>
      </c>
      <c r="AA140" s="3"/>
      <c r="AB140" s="3"/>
      <c r="AC140" s="3"/>
      <c r="AD140" s="3"/>
      <c r="AE140" s="3"/>
      <c r="AF140" s="3"/>
      <c r="AG140" s="3"/>
      <c r="AH140" s="11">
        <v>2019</v>
      </c>
    </row>
    <row r="141" spans="1:34" s="1" customFormat="1" ht="20.25" customHeight="1" x14ac:dyDescent="0.3">
      <c r="A141" s="72"/>
      <c r="B141" s="4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/>
      <c r="AB141" s="3"/>
      <c r="AC141" s="3"/>
      <c r="AD141" s="3"/>
      <c r="AE141" s="3"/>
      <c r="AF141" s="3"/>
      <c r="AG141" s="3"/>
      <c r="AH141" s="11">
        <v>2020</v>
      </c>
    </row>
    <row r="142" spans="1:34" s="1" customFormat="1" ht="20.25" customHeight="1" x14ac:dyDescent="0.3">
      <c r="A142" s="72"/>
      <c r="B142" s="4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/>
      <c r="AB142" s="3"/>
      <c r="AC142" s="3"/>
      <c r="AD142" s="3"/>
      <c r="AE142" s="3"/>
      <c r="AF142" s="3"/>
      <c r="AG142" s="3"/>
      <c r="AH142" s="11">
        <v>2021</v>
      </c>
    </row>
    <row r="143" spans="1:34" s="1" customFormat="1" ht="20.25" customHeight="1" x14ac:dyDescent="0.3">
      <c r="A143" s="72"/>
      <c r="B143" s="49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/>
      <c r="AB143" s="38"/>
      <c r="AC143" s="38"/>
      <c r="AD143" s="38"/>
      <c r="AE143" s="38"/>
      <c r="AF143" s="38"/>
      <c r="AG143" s="38"/>
      <c r="AH143" s="39">
        <v>2022</v>
      </c>
    </row>
    <row r="144" spans="1:34" s="1" customFormat="1" ht="20.25" customHeight="1" x14ac:dyDescent="0.3">
      <c r="A144" s="72"/>
      <c r="B144" s="49"/>
      <c r="C144" s="3"/>
      <c r="D144" s="3"/>
      <c r="E144" s="3"/>
      <c r="F144" s="3">
        <v>0</v>
      </c>
      <c r="G144" s="3">
        <v>0</v>
      </c>
      <c r="H144" s="3">
        <v>0</v>
      </c>
      <c r="I144" s="3">
        <v>0</v>
      </c>
      <c r="J144" s="3"/>
      <c r="K144" s="3">
        <v>0</v>
      </c>
      <c r="L144" s="3">
        <f>I144+J144+K144</f>
        <v>0</v>
      </c>
      <c r="M144" s="3"/>
      <c r="N144" s="3">
        <v>0</v>
      </c>
      <c r="O144" s="3"/>
      <c r="P144" s="3"/>
      <c r="Q144" s="3"/>
      <c r="R144" s="3"/>
      <c r="S144" s="3">
        <v>0</v>
      </c>
      <c r="T144" s="3"/>
      <c r="U144" s="3"/>
      <c r="V144" s="3">
        <f t="shared" si="70"/>
        <v>0</v>
      </c>
      <c r="W144" s="3">
        <f t="shared" si="71"/>
        <v>0</v>
      </c>
      <c r="X144" s="3">
        <f t="shared" si="72"/>
        <v>0</v>
      </c>
      <c r="Y144" s="3">
        <f t="shared" si="73"/>
        <v>0</v>
      </c>
      <c r="Z144" s="3">
        <f t="shared" si="69"/>
        <v>0</v>
      </c>
      <c r="AA144" s="3"/>
      <c r="AB144" s="3"/>
      <c r="AC144" s="3"/>
      <c r="AD144" s="3"/>
      <c r="AE144" s="3"/>
      <c r="AF144" s="3"/>
      <c r="AG144" s="3"/>
      <c r="AH144" s="11">
        <v>2023</v>
      </c>
    </row>
    <row r="145" spans="1:34" s="1" customFormat="1" ht="20.25" customHeight="1" x14ac:dyDescent="0.3">
      <c r="A145" s="72"/>
      <c r="B145" s="5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f t="shared" si="70"/>
        <v>0</v>
      </c>
      <c r="W145" s="3">
        <f t="shared" si="71"/>
        <v>0</v>
      </c>
      <c r="X145" s="3">
        <f t="shared" si="72"/>
        <v>0</v>
      </c>
      <c r="Y145" s="3">
        <f t="shared" si="73"/>
        <v>0</v>
      </c>
      <c r="Z145" s="3">
        <f t="shared" si="69"/>
        <v>0</v>
      </c>
      <c r="AA145" s="3"/>
      <c r="AB145" s="3"/>
      <c r="AC145" s="3"/>
      <c r="AD145" s="3"/>
      <c r="AE145" s="3"/>
      <c r="AF145" s="3"/>
      <c r="AG145" s="3"/>
      <c r="AH145" s="11">
        <v>2024</v>
      </c>
    </row>
    <row r="146" spans="1:34" s="15" customFormat="1" ht="20.25" customHeight="1" x14ac:dyDescent="0.3">
      <c r="A146" s="73"/>
      <c r="B146" s="12" t="s">
        <v>26</v>
      </c>
      <c r="C146" s="13">
        <f>SUM(C132:C144)</f>
        <v>0</v>
      </c>
      <c r="D146" s="13">
        <f t="shared" ref="D146:Y146" si="74">SUM(D132:D144)</f>
        <v>0</v>
      </c>
      <c r="E146" s="13">
        <f t="shared" si="74"/>
        <v>0</v>
      </c>
      <c r="F146" s="13">
        <f t="shared" si="74"/>
        <v>22.2</v>
      </c>
      <c r="G146" s="13">
        <f t="shared" si="74"/>
        <v>0</v>
      </c>
      <c r="H146" s="13">
        <f t="shared" si="74"/>
        <v>22.2</v>
      </c>
      <c r="I146" s="13">
        <f t="shared" si="74"/>
        <v>0</v>
      </c>
      <c r="J146" s="13">
        <f t="shared" si="74"/>
        <v>5.5</v>
      </c>
      <c r="K146" s="13">
        <f t="shared" si="74"/>
        <v>0</v>
      </c>
      <c r="L146" s="13">
        <f t="shared" si="74"/>
        <v>5.5</v>
      </c>
      <c r="M146" s="13">
        <f t="shared" si="74"/>
        <v>2.4</v>
      </c>
      <c r="N146" s="13">
        <f t="shared" si="74"/>
        <v>0</v>
      </c>
      <c r="O146" s="13">
        <f t="shared" si="74"/>
        <v>0</v>
      </c>
      <c r="P146" s="13">
        <f t="shared" si="74"/>
        <v>0</v>
      </c>
      <c r="Q146" s="13">
        <f t="shared" si="74"/>
        <v>2.4</v>
      </c>
      <c r="R146" s="13">
        <f t="shared" si="74"/>
        <v>2</v>
      </c>
      <c r="S146" s="13">
        <f t="shared" si="74"/>
        <v>0</v>
      </c>
      <c r="T146" s="13">
        <f t="shared" si="74"/>
        <v>0</v>
      </c>
      <c r="U146" s="13">
        <f t="shared" si="74"/>
        <v>2</v>
      </c>
      <c r="V146" s="13">
        <f t="shared" si="74"/>
        <v>4.4000000000000004</v>
      </c>
      <c r="W146" s="13">
        <f t="shared" si="74"/>
        <v>5.5</v>
      </c>
      <c r="X146" s="13">
        <f t="shared" si="74"/>
        <v>22.2</v>
      </c>
      <c r="Y146" s="13">
        <f t="shared" si="74"/>
        <v>0</v>
      </c>
      <c r="Z146" s="13">
        <f>SUM(Z132:Z145)</f>
        <v>32.1</v>
      </c>
      <c r="AA146" s="13"/>
      <c r="AB146" s="13"/>
      <c r="AC146" s="13"/>
      <c r="AD146" s="13"/>
      <c r="AE146" s="13"/>
      <c r="AF146" s="13"/>
      <c r="AG146" s="13"/>
      <c r="AH146" s="14"/>
    </row>
    <row r="147" spans="1:34" s="1" customFormat="1" ht="20.25" customHeight="1" x14ac:dyDescent="0.3">
      <c r="A147" s="71" t="s">
        <v>79</v>
      </c>
      <c r="B147" s="48" t="s">
        <v>60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>
        <f>I147+M147+R147</f>
        <v>0</v>
      </c>
      <c r="W147" s="3">
        <f>J147</f>
        <v>0</v>
      </c>
      <c r="X147" s="3">
        <f>C147+F147+N147+S147</f>
        <v>0</v>
      </c>
      <c r="Y147" s="3">
        <f>D147+G147+K147+P147+T147</f>
        <v>0</v>
      </c>
      <c r="Z147" s="3">
        <f t="shared" si="69"/>
        <v>0</v>
      </c>
      <c r="AA147" s="3"/>
      <c r="AB147" s="3"/>
      <c r="AC147" s="3"/>
      <c r="AD147" s="3"/>
      <c r="AE147" s="3"/>
      <c r="AF147" s="3"/>
      <c r="AG147" s="3"/>
      <c r="AH147" s="11">
        <v>2011</v>
      </c>
    </row>
    <row r="148" spans="1:34" s="1" customFormat="1" ht="20.25" customHeight="1" x14ac:dyDescent="0.3">
      <c r="A148" s="72"/>
      <c r="B148" s="4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>
        <f t="shared" ref="V148:V160" si="75">I148+M148+R148</f>
        <v>0</v>
      </c>
      <c r="W148" s="3">
        <f t="shared" ref="W148:W160" si="76">J148</f>
        <v>0</v>
      </c>
      <c r="X148" s="3">
        <f t="shared" ref="X148:X160" si="77">C148+F148+N148+S148</f>
        <v>0</v>
      </c>
      <c r="Y148" s="3">
        <f t="shared" ref="Y148:Y160" si="78">D148+G148+K148+P148+T148</f>
        <v>0</v>
      </c>
      <c r="Z148" s="3">
        <f t="shared" si="69"/>
        <v>0</v>
      </c>
      <c r="AA148" s="3"/>
      <c r="AB148" s="3"/>
      <c r="AC148" s="3"/>
      <c r="AD148" s="3"/>
      <c r="AE148" s="3"/>
      <c r="AF148" s="3"/>
      <c r="AG148" s="3"/>
      <c r="AH148" s="11">
        <v>2012</v>
      </c>
    </row>
    <row r="149" spans="1:34" s="1" customFormat="1" ht="20.25" customHeight="1" x14ac:dyDescent="0.3">
      <c r="A149" s="72"/>
      <c r="B149" s="49"/>
      <c r="C149" s="3"/>
      <c r="D149" s="3"/>
      <c r="E149" s="3"/>
      <c r="F149" s="3"/>
      <c r="G149" s="3"/>
      <c r="H149" s="3"/>
      <c r="I149" s="3">
        <v>8.8000000000000007</v>
      </c>
      <c r="J149" s="3"/>
      <c r="K149" s="3"/>
      <c r="L149" s="3">
        <f>I149+J149+K149</f>
        <v>8.8000000000000007</v>
      </c>
      <c r="M149" s="3"/>
      <c r="N149" s="3"/>
      <c r="O149" s="3"/>
      <c r="P149" s="3"/>
      <c r="Q149" s="3"/>
      <c r="R149" s="3"/>
      <c r="S149" s="3"/>
      <c r="T149" s="3"/>
      <c r="U149" s="3"/>
      <c r="V149" s="3">
        <f t="shared" si="75"/>
        <v>8.8000000000000007</v>
      </c>
      <c r="W149" s="3">
        <f t="shared" si="76"/>
        <v>0</v>
      </c>
      <c r="X149" s="3">
        <f t="shared" si="77"/>
        <v>0</v>
      </c>
      <c r="Y149" s="3">
        <f t="shared" si="78"/>
        <v>0</v>
      </c>
      <c r="Z149" s="3">
        <f t="shared" si="69"/>
        <v>8.8000000000000007</v>
      </c>
      <c r="AA149" s="3"/>
      <c r="AB149" s="3"/>
      <c r="AC149" s="3"/>
      <c r="AD149" s="3"/>
      <c r="AE149" s="3"/>
      <c r="AF149" s="3"/>
      <c r="AG149" s="3"/>
      <c r="AH149" s="11">
        <v>2013</v>
      </c>
    </row>
    <row r="150" spans="1:34" s="1" customFormat="1" ht="20.25" customHeight="1" x14ac:dyDescent="0.3">
      <c r="A150" s="72"/>
      <c r="B150" s="49"/>
      <c r="C150" s="3"/>
      <c r="D150" s="3"/>
      <c r="E150" s="3"/>
      <c r="F150" s="3"/>
      <c r="G150" s="3"/>
      <c r="H150" s="3"/>
      <c r="I150" s="3">
        <v>9</v>
      </c>
      <c r="J150" s="3"/>
      <c r="K150" s="3"/>
      <c r="L150" s="3">
        <f t="shared" ref="L150:L151" si="79">I150+J150+K150</f>
        <v>9</v>
      </c>
      <c r="M150" s="3"/>
      <c r="N150" s="3"/>
      <c r="O150" s="3"/>
      <c r="P150" s="3"/>
      <c r="Q150" s="3"/>
      <c r="R150" s="3"/>
      <c r="S150" s="3"/>
      <c r="T150" s="3"/>
      <c r="U150" s="3"/>
      <c r="V150" s="3">
        <f t="shared" si="75"/>
        <v>9</v>
      </c>
      <c r="W150" s="3">
        <f t="shared" si="76"/>
        <v>0</v>
      </c>
      <c r="X150" s="3">
        <f t="shared" si="77"/>
        <v>0</v>
      </c>
      <c r="Y150" s="3">
        <f t="shared" si="78"/>
        <v>0</v>
      </c>
      <c r="Z150" s="3">
        <f t="shared" si="69"/>
        <v>9</v>
      </c>
      <c r="AA150" s="3"/>
      <c r="AB150" s="3"/>
      <c r="AC150" s="3"/>
      <c r="AD150" s="3"/>
      <c r="AE150" s="3"/>
      <c r="AF150" s="3"/>
      <c r="AG150" s="3"/>
      <c r="AH150" s="11">
        <v>2014</v>
      </c>
    </row>
    <row r="151" spans="1:34" s="1" customFormat="1" ht="20.25" customHeight="1" x14ac:dyDescent="0.3">
      <c r="A151" s="72"/>
      <c r="B151" s="49"/>
      <c r="C151" s="3"/>
      <c r="D151" s="3"/>
      <c r="E151" s="3"/>
      <c r="F151" s="3"/>
      <c r="G151" s="3"/>
      <c r="H151" s="3"/>
      <c r="I151" s="3">
        <v>10</v>
      </c>
      <c r="J151" s="3"/>
      <c r="K151" s="3"/>
      <c r="L151" s="3">
        <f t="shared" si="79"/>
        <v>10</v>
      </c>
      <c r="M151" s="3"/>
      <c r="N151" s="3"/>
      <c r="O151" s="3"/>
      <c r="P151" s="3"/>
      <c r="Q151" s="3"/>
      <c r="R151" s="3"/>
      <c r="S151" s="3"/>
      <c r="T151" s="3"/>
      <c r="U151" s="3"/>
      <c r="V151" s="3">
        <f t="shared" si="75"/>
        <v>10</v>
      </c>
      <c r="W151" s="3">
        <f t="shared" si="76"/>
        <v>0</v>
      </c>
      <c r="X151" s="3">
        <f t="shared" si="77"/>
        <v>0</v>
      </c>
      <c r="Y151" s="3">
        <f t="shared" si="78"/>
        <v>0</v>
      </c>
      <c r="Z151" s="3">
        <f t="shared" si="69"/>
        <v>10</v>
      </c>
      <c r="AA151" s="3"/>
      <c r="AB151" s="3"/>
      <c r="AC151" s="3"/>
      <c r="AD151" s="3"/>
      <c r="AE151" s="3"/>
      <c r="AF151" s="3"/>
      <c r="AG151" s="3"/>
      <c r="AH151" s="11">
        <v>2015</v>
      </c>
    </row>
    <row r="152" spans="1:34" s="1" customFormat="1" ht="20.25" customHeight="1" x14ac:dyDescent="0.3">
      <c r="A152" s="72"/>
      <c r="B152" s="4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f t="shared" si="75"/>
        <v>0</v>
      </c>
      <c r="W152" s="3">
        <f t="shared" si="76"/>
        <v>0</v>
      </c>
      <c r="X152" s="3">
        <f t="shared" si="77"/>
        <v>0</v>
      </c>
      <c r="Y152" s="3">
        <f t="shared" si="78"/>
        <v>0</v>
      </c>
      <c r="Z152" s="3">
        <f t="shared" si="69"/>
        <v>0</v>
      </c>
      <c r="AA152" s="3"/>
      <c r="AB152" s="3"/>
      <c r="AC152" s="3"/>
      <c r="AD152" s="3"/>
      <c r="AE152" s="3"/>
      <c r="AF152" s="3"/>
      <c r="AG152" s="3"/>
      <c r="AH152" s="11">
        <v>2016</v>
      </c>
    </row>
    <row r="153" spans="1:34" s="1" customFormat="1" ht="20.25" customHeight="1" x14ac:dyDescent="0.3">
      <c r="A153" s="72"/>
      <c r="B153" s="4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>
        <f t="shared" si="75"/>
        <v>0</v>
      </c>
      <c r="W153" s="3">
        <f t="shared" si="76"/>
        <v>0</v>
      </c>
      <c r="X153" s="3">
        <f t="shared" si="77"/>
        <v>0</v>
      </c>
      <c r="Y153" s="3">
        <f t="shared" si="78"/>
        <v>0</v>
      </c>
      <c r="Z153" s="3">
        <f t="shared" si="69"/>
        <v>0</v>
      </c>
      <c r="AA153" s="3"/>
      <c r="AB153" s="3"/>
      <c r="AC153" s="3"/>
      <c r="AD153" s="3"/>
      <c r="AE153" s="3"/>
      <c r="AF153" s="3"/>
      <c r="AG153" s="3"/>
      <c r="AH153" s="11">
        <v>2017</v>
      </c>
    </row>
    <row r="154" spans="1:34" s="1" customFormat="1" ht="20.25" customHeight="1" x14ac:dyDescent="0.3">
      <c r="A154" s="72"/>
      <c r="B154" s="4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>
        <f t="shared" si="75"/>
        <v>0</v>
      </c>
      <c r="W154" s="3">
        <f t="shared" si="76"/>
        <v>0</v>
      </c>
      <c r="X154" s="3">
        <f t="shared" si="77"/>
        <v>0</v>
      </c>
      <c r="Y154" s="3">
        <f t="shared" si="78"/>
        <v>0</v>
      </c>
      <c r="Z154" s="3">
        <f t="shared" si="69"/>
        <v>0</v>
      </c>
      <c r="AA154" s="3"/>
      <c r="AB154" s="3"/>
      <c r="AC154" s="3"/>
      <c r="AD154" s="3"/>
      <c r="AE154" s="3"/>
      <c r="AF154" s="3"/>
      <c r="AG154" s="3"/>
      <c r="AH154" s="11">
        <v>2018</v>
      </c>
    </row>
    <row r="155" spans="1:34" s="1" customFormat="1" ht="20.25" customHeight="1" x14ac:dyDescent="0.3">
      <c r="A155" s="72"/>
      <c r="B155" s="4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f t="shared" si="75"/>
        <v>0</v>
      </c>
      <c r="W155" s="3">
        <f t="shared" si="76"/>
        <v>0</v>
      </c>
      <c r="X155" s="3">
        <f t="shared" si="77"/>
        <v>0</v>
      </c>
      <c r="Y155" s="3">
        <f t="shared" si="78"/>
        <v>0</v>
      </c>
      <c r="Z155" s="3">
        <f t="shared" si="69"/>
        <v>0</v>
      </c>
      <c r="AA155" s="3"/>
      <c r="AB155" s="3"/>
      <c r="AC155" s="3"/>
      <c r="AD155" s="3"/>
      <c r="AE155" s="3"/>
      <c r="AF155" s="3"/>
      <c r="AG155" s="3"/>
      <c r="AH155" s="11">
        <v>2019</v>
      </c>
    </row>
    <row r="156" spans="1:34" s="1" customFormat="1" ht="20.25" customHeight="1" x14ac:dyDescent="0.3">
      <c r="A156" s="72"/>
      <c r="B156" s="4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/>
      <c r="AB156" s="3"/>
      <c r="AC156" s="3"/>
      <c r="AD156" s="3"/>
      <c r="AE156" s="3"/>
      <c r="AF156" s="3"/>
      <c r="AG156" s="3"/>
      <c r="AH156" s="11">
        <v>2020</v>
      </c>
    </row>
    <row r="157" spans="1:34" s="1" customFormat="1" ht="20.25" customHeight="1" x14ac:dyDescent="0.3">
      <c r="A157" s="72"/>
      <c r="B157" s="4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/>
      <c r="AB157" s="3"/>
      <c r="AC157" s="3"/>
      <c r="AD157" s="3"/>
      <c r="AE157" s="3"/>
      <c r="AF157" s="3"/>
      <c r="AG157" s="3"/>
      <c r="AH157" s="11">
        <v>2021</v>
      </c>
    </row>
    <row r="158" spans="1:34" s="1" customFormat="1" ht="20.25" customHeight="1" x14ac:dyDescent="0.3">
      <c r="A158" s="72"/>
      <c r="B158" s="49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>
        <f t="shared" ref="V158" si="80">I158+M158+R158</f>
        <v>0</v>
      </c>
      <c r="W158" s="38">
        <f t="shared" ref="W158" si="81">J158</f>
        <v>0</v>
      </c>
      <c r="X158" s="38">
        <f t="shared" ref="X158" si="82">C158+F158+N158+S158</f>
        <v>0</v>
      </c>
      <c r="Y158" s="38">
        <f t="shared" ref="Y158" si="83">D158+G158+K158+P158+T158</f>
        <v>0</v>
      </c>
      <c r="Z158" s="38">
        <f t="shared" ref="Z158" si="84">SUM(V158:Y158)</f>
        <v>0</v>
      </c>
      <c r="AA158" s="38"/>
      <c r="AB158" s="38"/>
      <c r="AC158" s="38"/>
      <c r="AD158" s="38"/>
      <c r="AE158" s="38"/>
      <c r="AF158" s="38"/>
      <c r="AG158" s="38"/>
      <c r="AH158" s="39">
        <v>2022</v>
      </c>
    </row>
    <row r="159" spans="1:34" s="1" customFormat="1" ht="20.25" customHeight="1" x14ac:dyDescent="0.3">
      <c r="A159" s="72"/>
      <c r="B159" s="4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>
        <f t="shared" si="75"/>
        <v>0</v>
      </c>
      <c r="W159" s="3">
        <f t="shared" si="76"/>
        <v>0</v>
      </c>
      <c r="X159" s="3">
        <f t="shared" si="77"/>
        <v>0</v>
      </c>
      <c r="Y159" s="3">
        <f t="shared" si="78"/>
        <v>0</v>
      </c>
      <c r="Z159" s="3">
        <f t="shared" si="69"/>
        <v>0</v>
      </c>
      <c r="AA159" s="3"/>
      <c r="AB159" s="3"/>
      <c r="AC159" s="3"/>
      <c r="AD159" s="3"/>
      <c r="AE159" s="3"/>
      <c r="AF159" s="3"/>
      <c r="AG159" s="3"/>
      <c r="AH159" s="11">
        <v>2023</v>
      </c>
    </row>
    <row r="160" spans="1:34" s="1" customFormat="1" ht="20.25" customHeight="1" x14ac:dyDescent="0.3">
      <c r="A160" s="72"/>
      <c r="B160" s="5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>
        <f t="shared" si="75"/>
        <v>0</v>
      </c>
      <c r="W160" s="3">
        <f t="shared" si="76"/>
        <v>0</v>
      </c>
      <c r="X160" s="3">
        <f t="shared" si="77"/>
        <v>0</v>
      </c>
      <c r="Y160" s="3">
        <f t="shared" si="78"/>
        <v>0</v>
      </c>
      <c r="Z160" s="3">
        <f t="shared" si="69"/>
        <v>0</v>
      </c>
      <c r="AA160" s="3"/>
      <c r="AB160" s="3"/>
      <c r="AC160" s="3"/>
      <c r="AD160" s="3"/>
      <c r="AE160" s="3"/>
      <c r="AF160" s="3"/>
      <c r="AG160" s="3"/>
      <c r="AH160" s="11">
        <v>2024</v>
      </c>
    </row>
    <row r="161" spans="1:34" s="15" customFormat="1" ht="20.25" customHeight="1" x14ac:dyDescent="0.3">
      <c r="A161" s="73"/>
      <c r="B161" s="12" t="s">
        <v>26</v>
      </c>
      <c r="C161" s="13">
        <f>SUM(C147:C159)</f>
        <v>0</v>
      </c>
      <c r="D161" s="13">
        <f t="shared" ref="D161:Y161" si="85">SUM(D147:D159)</f>
        <v>0</v>
      </c>
      <c r="E161" s="13">
        <f t="shared" si="85"/>
        <v>0</v>
      </c>
      <c r="F161" s="13">
        <f t="shared" si="85"/>
        <v>0</v>
      </c>
      <c r="G161" s="13">
        <f t="shared" si="85"/>
        <v>0</v>
      </c>
      <c r="H161" s="13">
        <f t="shared" si="85"/>
        <v>0</v>
      </c>
      <c r="I161" s="13">
        <f t="shared" si="85"/>
        <v>27.8</v>
      </c>
      <c r="J161" s="13">
        <f t="shared" si="85"/>
        <v>0</v>
      </c>
      <c r="K161" s="13">
        <f t="shared" si="85"/>
        <v>0</v>
      </c>
      <c r="L161" s="13">
        <f t="shared" si="85"/>
        <v>27.8</v>
      </c>
      <c r="M161" s="13">
        <f t="shared" si="85"/>
        <v>0</v>
      </c>
      <c r="N161" s="13">
        <f t="shared" si="85"/>
        <v>0</v>
      </c>
      <c r="O161" s="13">
        <f t="shared" si="85"/>
        <v>0</v>
      </c>
      <c r="P161" s="13">
        <f t="shared" si="85"/>
        <v>0</v>
      </c>
      <c r="Q161" s="13">
        <f t="shared" si="85"/>
        <v>0</v>
      </c>
      <c r="R161" s="13">
        <f t="shared" si="85"/>
        <v>0</v>
      </c>
      <c r="S161" s="13">
        <f t="shared" si="85"/>
        <v>0</v>
      </c>
      <c r="T161" s="13">
        <f t="shared" si="85"/>
        <v>0</v>
      </c>
      <c r="U161" s="13">
        <f t="shared" si="85"/>
        <v>0</v>
      </c>
      <c r="V161" s="13">
        <f t="shared" si="85"/>
        <v>27.8</v>
      </c>
      <c r="W161" s="13">
        <f t="shared" si="85"/>
        <v>0</v>
      </c>
      <c r="X161" s="13">
        <f t="shared" si="85"/>
        <v>0</v>
      </c>
      <c r="Y161" s="13">
        <f t="shared" si="85"/>
        <v>0</v>
      </c>
      <c r="Z161" s="13">
        <f>SUM(Z147:AG160)</f>
        <v>27.8</v>
      </c>
      <c r="AA161" s="13"/>
      <c r="AB161" s="13"/>
      <c r="AC161" s="13"/>
      <c r="AD161" s="13"/>
      <c r="AE161" s="13"/>
      <c r="AF161" s="13"/>
      <c r="AG161" s="13"/>
      <c r="AH161" s="14"/>
    </row>
    <row r="162" spans="1:34" s="1" customFormat="1" ht="20.25" customHeight="1" x14ac:dyDescent="0.3">
      <c r="A162" s="71" t="s">
        <v>80</v>
      </c>
      <c r="B162" s="48" t="s">
        <v>36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>
        <v>0.5</v>
      </c>
      <c r="N162" s="3"/>
      <c r="O162" s="3"/>
      <c r="P162" s="3"/>
      <c r="Q162" s="3">
        <f>SUM(M162:P162)</f>
        <v>0.5</v>
      </c>
      <c r="R162" s="3"/>
      <c r="S162" s="3"/>
      <c r="T162" s="3"/>
      <c r="U162" s="3"/>
      <c r="V162" s="3">
        <f>I162+M162+R162</f>
        <v>0.5</v>
      </c>
      <c r="W162" s="3">
        <f>J162</f>
        <v>0</v>
      </c>
      <c r="X162" s="3">
        <f>C162+F162+N162+S162</f>
        <v>0</v>
      </c>
      <c r="Y162" s="3">
        <f>D162+G162+K162+P162+T162</f>
        <v>0</v>
      </c>
      <c r="Z162" s="3">
        <f t="shared" ref="Z162:Z186" si="86">SUM(V162:Y162)</f>
        <v>0.5</v>
      </c>
      <c r="AA162" s="3"/>
      <c r="AB162" s="3"/>
      <c r="AC162" s="3"/>
      <c r="AD162" s="3"/>
      <c r="AE162" s="3"/>
      <c r="AF162" s="3"/>
      <c r="AG162" s="3"/>
      <c r="AH162" s="11">
        <v>2011</v>
      </c>
    </row>
    <row r="163" spans="1:34" s="1" customFormat="1" ht="20.25" customHeight="1" x14ac:dyDescent="0.3">
      <c r="A163" s="72"/>
      <c r="B163" s="49"/>
      <c r="C163" s="3"/>
      <c r="D163" s="3"/>
      <c r="E163" s="3"/>
      <c r="F163" s="3"/>
      <c r="G163" s="3"/>
      <c r="H163" s="3"/>
      <c r="I163" s="3">
        <v>100</v>
      </c>
      <c r="J163" s="3"/>
      <c r="K163" s="3"/>
      <c r="L163" s="3">
        <f>I163+J163+++++++K163</f>
        <v>100</v>
      </c>
      <c r="M163" s="3">
        <v>0.7</v>
      </c>
      <c r="N163" s="3"/>
      <c r="O163" s="3"/>
      <c r="P163" s="3"/>
      <c r="Q163" s="3">
        <f t="shared" ref="Q163:Q171" si="87">SUM(M163:P163)</f>
        <v>0.7</v>
      </c>
      <c r="R163" s="3"/>
      <c r="S163" s="3"/>
      <c r="T163" s="3"/>
      <c r="U163" s="3"/>
      <c r="V163" s="3">
        <f t="shared" ref="V163:V171" si="88">I163+M163+R163</f>
        <v>100.7</v>
      </c>
      <c r="W163" s="3">
        <f t="shared" ref="W163:W171" si="89">J163</f>
        <v>0</v>
      </c>
      <c r="X163" s="3">
        <f t="shared" ref="X163:X171" si="90">C163+F163+N163+S163</f>
        <v>0</v>
      </c>
      <c r="Y163" s="3">
        <f t="shared" ref="Y163:Y171" si="91">D163+G163+K163+P163+T163</f>
        <v>0</v>
      </c>
      <c r="Z163" s="3">
        <f t="shared" si="86"/>
        <v>100.7</v>
      </c>
      <c r="AA163" s="3"/>
      <c r="AB163" s="3"/>
      <c r="AC163" s="3"/>
      <c r="AD163" s="3"/>
      <c r="AE163" s="3"/>
      <c r="AF163" s="3"/>
      <c r="AG163" s="3"/>
      <c r="AH163" s="11">
        <v>2012</v>
      </c>
    </row>
    <row r="164" spans="1:34" s="1" customFormat="1" ht="20.25" customHeight="1" x14ac:dyDescent="0.3">
      <c r="A164" s="72"/>
      <c r="B164" s="4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>
        <v>6</v>
      </c>
      <c r="N164" s="3"/>
      <c r="O164" s="3"/>
      <c r="P164" s="3"/>
      <c r="Q164" s="3">
        <f t="shared" si="87"/>
        <v>6</v>
      </c>
      <c r="R164" s="3"/>
      <c r="S164" s="3"/>
      <c r="T164" s="3"/>
      <c r="U164" s="3"/>
      <c r="V164" s="3">
        <f t="shared" si="88"/>
        <v>6</v>
      </c>
      <c r="W164" s="3">
        <f t="shared" si="89"/>
        <v>0</v>
      </c>
      <c r="X164" s="3">
        <f t="shared" si="90"/>
        <v>0</v>
      </c>
      <c r="Y164" s="3">
        <f t="shared" si="91"/>
        <v>0</v>
      </c>
      <c r="Z164" s="3">
        <f>SUM(V164:Y164)</f>
        <v>6</v>
      </c>
      <c r="AA164" s="3"/>
      <c r="AB164" s="3"/>
      <c r="AC164" s="3"/>
      <c r="AD164" s="3"/>
      <c r="AE164" s="3"/>
      <c r="AF164" s="3"/>
      <c r="AG164" s="3"/>
      <c r="AH164" s="11">
        <v>2013</v>
      </c>
    </row>
    <row r="165" spans="1:34" s="1" customFormat="1" ht="20.25" customHeight="1" x14ac:dyDescent="0.3">
      <c r="A165" s="72"/>
      <c r="B165" s="4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>
        <v>6</v>
      </c>
      <c r="N165" s="3"/>
      <c r="O165" s="3"/>
      <c r="P165" s="3"/>
      <c r="Q165" s="3">
        <f t="shared" si="87"/>
        <v>6</v>
      </c>
      <c r="R165" s="3"/>
      <c r="S165" s="3"/>
      <c r="T165" s="3"/>
      <c r="U165" s="3"/>
      <c r="V165" s="3">
        <f t="shared" si="88"/>
        <v>6</v>
      </c>
      <c r="W165" s="3">
        <f t="shared" si="89"/>
        <v>0</v>
      </c>
      <c r="X165" s="3">
        <f t="shared" si="90"/>
        <v>0</v>
      </c>
      <c r="Y165" s="3">
        <f t="shared" si="91"/>
        <v>0</v>
      </c>
      <c r="Z165" s="3">
        <f t="shared" si="86"/>
        <v>6</v>
      </c>
      <c r="AA165" s="3"/>
      <c r="AB165" s="3"/>
      <c r="AC165" s="3"/>
      <c r="AD165" s="3"/>
      <c r="AE165" s="3"/>
      <c r="AF165" s="3"/>
      <c r="AG165" s="3"/>
      <c r="AH165" s="11">
        <v>2014</v>
      </c>
    </row>
    <row r="166" spans="1:34" s="1" customFormat="1" ht="20.25" customHeight="1" x14ac:dyDescent="0.3">
      <c r="A166" s="72"/>
      <c r="B166" s="49"/>
      <c r="C166" s="3"/>
      <c r="D166" s="3"/>
      <c r="E166" s="3"/>
      <c r="F166" s="3"/>
      <c r="G166" s="3"/>
      <c r="H166" s="3"/>
      <c r="I166" s="3">
        <v>100</v>
      </c>
      <c r="J166" s="3"/>
      <c r="K166" s="3"/>
      <c r="L166" s="3">
        <v>100</v>
      </c>
      <c r="M166" s="3">
        <v>6</v>
      </c>
      <c r="N166" s="3"/>
      <c r="O166" s="3"/>
      <c r="P166" s="3"/>
      <c r="Q166" s="3">
        <f t="shared" si="87"/>
        <v>6</v>
      </c>
      <c r="R166" s="3"/>
      <c r="S166" s="3"/>
      <c r="T166" s="3"/>
      <c r="U166" s="3"/>
      <c r="V166" s="3">
        <f t="shared" si="88"/>
        <v>106</v>
      </c>
      <c r="W166" s="3">
        <f t="shared" si="89"/>
        <v>0</v>
      </c>
      <c r="X166" s="3">
        <f t="shared" si="90"/>
        <v>0</v>
      </c>
      <c r="Y166" s="3">
        <f t="shared" si="91"/>
        <v>0</v>
      </c>
      <c r="Z166" s="3">
        <f t="shared" si="86"/>
        <v>106</v>
      </c>
      <c r="AA166" s="3"/>
      <c r="AB166" s="3"/>
      <c r="AC166" s="3"/>
      <c r="AD166" s="3"/>
      <c r="AE166" s="3"/>
      <c r="AF166" s="3"/>
      <c r="AG166" s="3"/>
      <c r="AH166" s="11">
        <v>2015</v>
      </c>
    </row>
    <row r="167" spans="1:34" s="1" customFormat="1" ht="20.25" customHeight="1" x14ac:dyDescent="0.3">
      <c r="A167" s="72"/>
      <c r="B167" s="49"/>
      <c r="C167" s="3"/>
      <c r="D167" s="3"/>
      <c r="E167" s="3"/>
      <c r="F167" s="3">
        <v>578.70000000000005</v>
      </c>
      <c r="G167" s="3"/>
      <c r="H167" s="3">
        <f>F167</f>
        <v>578.70000000000005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>
        <f t="shared" si="88"/>
        <v>0</v>
      </c>
      <c r="W167" s="3">
        <f t="shared" si="89"/>
        <v>0</v>
      </c>
      <c r="X167" s="3">
        <f t="shared" si="90"/>
        <v>578.70000000000005</v>
      </c>
      <c r="Y167" s="3">
        <f t="shared" si="91"/>
        <v>0</v>
      </c>
      <c r="Z167" s="3">
        <f t="shared" si="86"/>
        <v>578.70000000000005</v>
      </c>
      <c r="AA167" s="3"/>
      <c r="AB167" s="3"/>
      <c r="AC167" s="3"/>
      <c r="AD167" s="3"/>
      <c r="AE167" s="3"/>
      <c r="AF167" s="3"/>
      <c r="AG167" s="3"/>
      <c r="AH167" s="11">
        <v>2016</v>
      </c>
    </row>
    <row r="168" spans="1:34" s="1" customFormat="1" ht="20.25" customHeight="1" x14ac:dyDescent="0.3">
      <c r="A168" s="72"/>
      <c r="B168" s="49"/>
      <c r="C168" s="3"/>
      <c r="D168" s="3"/>
      <c r="E168" s="3"/>
      <c r="F168" s="3">
        <f>400-107</f>
        <v>293</v>
      </c>
      <c r="G168" s="3"/>
      <c r="H168" s="3">
        <f>SUM(F168:G168)</f>
        <v>293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f t="shared" si="88"/>
        <v>0</v>
      </c>
      <c r="W168" s="3">
        <f t="shared" si="89"/>
        <v>0</v>
      </c>
      <c r="X168" s="3">
        <f t="shared" si="90"/>
        <v>293</v>
      </c>
      <c r="Y168" s="3">
        <f t="shared" si="91"/>
        <v>0</v>
      </c>
      <c r="Z168" s="3">
        <f t="shared" si="86"/>
        <v>293</v>
      </c>
      <c r="AA168" s="3"/>
      <c r="AB168" s="3"/>
      <c r="AC168" s="3"/>
      <c r="AD168" s="3"/>
      <c r="AE168" s="3"/>
      <c r="AF168" s="3"/>
      <c r="AG168" s="3"/>
      <c r="AH168" s="11">
        <v>2017</v>
      </c>
    </row>
    <row r="169" spans="1:34" s="1" customFormat="1" ht="20.25" customHeight="1" x14ac:dyDescent="0.3">
      <c r="A169" s="72"/>
      <c r="B169" s="49"/>
      <c r="C169" s="17"/>
      <c r="D169" s="17"/>
      <c r="E169" s="17"/>
      <c r="F169" s="16">
        <v>276.262</v>
      </c>
      <c r="G169" s="17"/>
      <c r="H169" s="17">
        <f>SUM(F169:G169)</f>
        <v>276.262</v>
      </c>
      <c r="I169" s="17">
        <v>0</v>
      </c>
      <c r="J169" s="17"/>
      <c r="K169" s="17"/>
      <c r="L169" s="17"/>
      <c r="M169" s="17"/>
      <c r="N169" s="17">
        <v>0</v>
      </c>
      <c r="O169" s="17"/>
      <c r="P169" s="17"/>
      <c r="Q169" s="17"/>
      <c r="R169" s="17"/>
      <c r="S169" s="17">
        <v>0</v>
      </c>
      <c r="T169" s="17"/>
      <c r="U169" s="17"/>
      <c r="V169" s="17">
        <f t="shared" si="88"/>
        <v>0</v>
      </c>
      <c r="W169" s="17">
        <f t="shared" si="89"/>
        <v>0</v>
      </c>
      <c r="X169" s="17">
        <f t="shared" si="90"/>
        <v>276.262</v>
      </c>
      <c r="Y169" s="17">
        <f t="shared" si="91"/>
        <v>0</v>
      </c>
      <c r="Z169" s="17">
        <f t="shared" si="86"/>
        <v>276.262</v>
      </c>
      <c r="AA169" s="3"/>
      <c r="AB169" s="3"/>
      <c r="AC169" s="3"/>
      <c r="AD169" s="3"/>
      <c r="AE169" s="3"/>
      <c r="AF169" s="3"/>
      <c r="AG169" s="3"/>
      <c r="AH169" s="11">
        <v>2018</v>
      </c>
    </row>
    <row r="170" spans="1:34" s="1" customFormat="1" ht="20.25" customHeight="1" x14ac:dyDescent="0.3">
      <c r="A170" s="72"/>
      <c r="B170" s="49"/>
      <c r="C170" s="3"/>
      <c r="D170" s="3"/>
      <c r="E170" s="3"/>
      <c r="F170" s="3">
        <v>400</v>
      </c>
      <c r="G170" s="3"/>
      <c r="H170" s="3">
        <f>SUM(F170:G170)</f>
        <v>400</v>
      </c>
      <c r="I170" s="3">
        <v>0</v>
      </c>
      <c r="J170" s="3"/>
      <c r="K170" s="3"/>
      <c r="L170" s="3"/>
      <c r="M170" s="3"/>
      <c r="N170" s="3">
        <v>0</v>
      </c>
      <c r="O170" s="3"/>
      <c r="P170" s="3"/>
      <c r="Q170" s="3"/>
      <c r="R170" s="3"/>
      <c r="S170" s="3">
        <v>0</v>
      </c>
      <c r="T170" s="3"/>
      <c r="U170" s="3"/>
      <c r="V170" s="3">
        <f t="shared" si="88"/>
        <v>0</v>
      </c>
      <c r="W170" s="3">
        <f t="shared" si="89"/>
        <v>0</v>
      </c>
      <c r="X170" s="3">
        <f t="shared" si="90"/>
        <v>400</v>
      </c>
      <c r="Y170" s="3">
        <f t="shared" si="91"/>
        <v>0</v>
      </c>
      <c r="Z170" s="3">
        <f t="shared" si="86"/>
        <v>400</v>
      </c>
      <c r="AA170" s="3"/>
      <c r="AB170" s="3"/>
      <c r="AC170" s="3"/>
      <c r="AD170" s="3"/>
      <c r="AE170" s="3"/>
      <c r="AF170" s="3"/>
      <c r="AG170" s="3"/>
      <c r="AH170" s="11">
        <v>2019</v>
      </c>
    </row>
    <row r="171" spans="1:34" s="1" customFormat="1" ht="20.25" customHeight="1" x14ac:dyDescent="0.3">
      <c r="A171" s="72"/>
      <c r="B171" s="49"/>
      <c r="C171" s="3"/>
      <c r="D171" s="3"/>
      <c r="E171" s="3"/>
      <c r="F171" s="3">
        <v>400</v>
      </c>
      <c r="G171" s="3"/>
      <c r="H171" s="3">
        <v>400</v>
      </c>
      <c r="I171" s="3">
        <v>0</v>
      </c>
      <c r="J171" s="3"/>
      <c r="K171" s="3"/>
      <c r="L171" s="3">
        <v>0</v>
      </c>
      <c r="M171" s="3"/>
      <c r="N171" s="3">
        <v>0</v>
      </c>
      <c r="O171" s="3"/>
      <c r="P171" s="3">
        <v>0</v>
      </c>
      <c r="Q171" s="3">
        <f t="shared" si="87"/>
        <v>0</v>
      </c>
      <c r="R171" s="3"/>
      <c r="S171" s="3">
        <v>0</v>
      </c>
      <c r="T171" s="3"/>
      <c r="U171" s="3"/>
      <c r="V171" s="3">
        <f t="shared" si="88"/>
        <v>0</v>
      </c>
      <c r="W171" s="3">
        <f t="shared" si="89"/>
        <v>0</v>
      </c>
      <c r="X171" s="3">
        <f t="shared" si="90"/>
        <v>400</v>
      </c>
      <c r="Y171" s="3">
        <f t="shared" si="91"/>
        <v>0</v>
      </c>
      <c r="Z171" s="3">
        <f t="shared" si="86"/>
        <v>400</v>
      </c>
      <c r="AA171" s="3"/>
      <c r="AB171" s="3"/>
      <c r="AC171" s="3"/>
      <c r="AD171" s="3"/>
      <c r="AE171" s="3"/>
      <c r="AF171" s="3"/>
      <c r="AG171" s="3"/>
      <c r="AH171" s="11">
        <v>2020</v>
      </c>
    </row>
    <row r="172" spans="1:34" s="1" customFormat="1" ht="20.25" customHeight="1" x14ac:dyDescent="0.3">
      <c r="A172" s="72"/>
      <c r="B172" s="49"/>
      <c r="C172" s="17"/>
      <c r="D172" s="17"/>
      <c r="E172" s="17"/>
      <c r="F172" s="3">
        <v>400</v>
      </c>
      <c r="G172" s="17"/>
      <c r="H172" s="3">
        <f>SUM(F172:G172)</f>
        <v>400</v>
      </c>
      <c r="I172" s="17">
        <v>0</v>
      </c>
      <c r="J172" s="17"/>
      <c r="K172" s="17"/>
      <c r="L172" s="17"/>
      <c r="M172" s="17"/>
      <c r="N172" s="17">
        <v>0</v>
      </c>
      <c r="O172" s="17"/>
      <c r="P172" s="17"/>
      <c r="Q172" s="17"/>
      <c r="R172" s="17"/>
      <c r="S172" s="17">
        <v>0</v>
      </c>
      <c r="T172" s="17"/>
      <c r="U172" s="17"/>
      <c r="V172" s="3">
        <f t="shared" ref="V172:V175" si="92">I172+M172+R172</f>
        <v>0</v>
      </c>
      <c r="W172" s="3">
        <f t="shared" ref="W172:W175" si="93">J172</f>
        <v>0</v>
      </c>
      <c r="X172" s="3">
        <f t="shared" ref="X172:X175" si="94">C172+F172+N172+S172</f>
        <v>400</v>
      </c>
      <c r="Y172" s="3">
        <f t="shared" ref="Y172:Y175" si="95">D172+G172+K172+P172+T172</f>
        <v>0</v>
      </c>
      <c r="Z172" s="3">
        <f t="shared" ref="Z172:Z175" si="96">SUM(V172:Y172)</f>
        <v>400</v>
      </c>
      <c r="AA172" s="3"/>
      <c r="AB172" s="3"/>
      <c r="AC172" s="3"/>
      <c r="AD172" s="3"/>
      <c r="AE172" s="3"/>
      <c r="AF172" s="3"/>
      <c r="AG172" s="3"/>
      <c r="AH172" s="11">
        <v>2021</v>
      </c>
    </row>
    <row r="173" spans="1:34" s="1" customFormat="1" ht="20.25" customHeight="1" x14ac:dyDescent="0.3">
      <c r="A173" s="72"/>
      <c r="B173" s="49"/>
      <c r="C173" s="38"/>
      <c r="D173" s="38"/>
      <c r="E173" s="38"/>
      <c r="F173" s="38">
        <v>440</v>
      </c>
      <c r="G173" s="38"/>
      <c r="H173" s="38">
        <f>SUM(F173:G173)</f>
        <v>440</v>
      </c>
      <c r="I173" s="38">
        <v>0</v>
      </c>
      <c r="J173" s="38"/>
      <c r="K173" s="38"/>
      <c r="L173" s="38"/>
      <c r="M173" s="38"/>
      <c r="N173" s="38">
        <v>0</v>
      </c>
      <c r="O173" s="38"/>
      <c r="P173" s="38"/>
      <c r="Q173" s="38"/>
      <c r="R173" s="38"/>
      <c r="S173" s="38">
        <v>0</v>
      </c>
      <c r="T173" s="38"/>
      <c r="U173" s="38"/>
      <c r="V173" s="38">
        <f t="shared" si="92"/>
        <v>0</v>
      </c>
      <c r="W173" s="38">
        <f t="shared" si="93"/>
        <v>0</v>
      </c>
      <c r="X173" s="38">
        <f t="shared" si="94"/>
        <v>440</v>
      </c>
      <c r="Y173" s="38">
        <f t="shared" si="95"/>
        <v>0</v>
      </c>
      <c r="Z173" s="38">
        <f t="shared" si="96"/>
        <v>440</v>
      </c>
      <c r="AA173" s="38"/>
      <c r="AB173" s="38"/>
      <c r="AC173" s="38"/>
      <c r="AD173" s="38"/>
      <c r="AE173" s="38"/>
      <c r="AF173" s="38"/>
      <c r="AG173" s="38"/>
      <c r="AH173" s="39">
        <v>2022</v>
      </c>
    </row>
    <row r="174" spans="1:34" s="1" customFormat="1" ht="20.25" customHeight="1" x14ac:dyDescent="0.3">
      <c r="A174" s="72"/>
      <c r="B174" s="49"/>
      <c r="C174" s="3"/>
      <c r="D174" s="3"/>
      <c r="E174" s="3"/>
      <c r="F174" s="3">
        <v>440</v>
      </c>
      <c r="G174" s="3"/>
      <c r="H174" s="3">
        <f>SUM(F174:G174)</f>
        <v>440</v>
      </c>
      <c r="I174" s="3">
        <v>0</v>
      </c>
      <c r="J174" s="3"/>
      <c r="K174" s="3"/>
      <c r="L174" s="3">
        <v>0</v>
      </c>
      <c r="M174" s="3"/>
      <c r="N174" s="3">
        <v>0</v>
      </c>
      <c r="O174" s="3"/>
      <c r="P174" s="3">
        <v>0</v>
      </c>
      <c r="Q174" s="3">
        <f t="shared" ref="Q174" si="97">SUM(M174:P174)</f>
        <v>0</v>
      </c>
      <c r="R174" s="3"/>
      <c r="S174" s="3">
        <v>0</v>
      </c>
      <c r="T174" s="3"/>
      <c r="U174" s="3"/>
      <c r="V174" s="3">
        <f t="shared" si="92"/>
        <v>0</v>
      </c>
      <c r="W174" s="3">
        <f t="shared" si="93"/>
        <v>0</v>
      </c>
      <c r="X174" s="3">
        <f t="shared" si="94"/>
        <v>440</v>
      </c>
      <c r="Y174" s="3">
        <f t="shared" si="95"/>
        <v>0</v>
      </c>
      <c r="Z174" s="3">
        <f t="shared" si="96"/>
        <v>440</v>
      </c>
      <c r="AA174" s="3"/>
      <c r="AB174" s="3"/>
      <c r="AC174" s="3"/>
      <c r="AD174" s="3"/>
      <c r="AE174" s="3"/>
      <c r="AF174" s="3"/>
      <c r="AG174" s="3"/>
      <c r="AH174" s="11">
        <v>2023</v>
      </c>
    </row>
    <row r="175" spans="1:34" s="1" customFormat="1" ht="20.25" customHeight="1" x14ac:dyDescent="0.3">
      <c r="A175" s="72"/>
      <c r="B175" s="50"/>
      <c r="C175" s="3"/>
      <c r="D175" s="3"/>
      <c r="E175" s="3"/>
      <c r="F175" s="3">
        <v>440</v>
      </c>
      <c r="G175" s="3"/>
      <c r="H175" s="3">
        <f>SUM(F175:G175)</f>
        <v>440</v>
      </c>
      <c r="I175" s="3">
        <v>0</v>
      </c>
      <c r="J175" s="3"/>
      <c r="K175" s="3"/>
      <c r="L175" s="3"/>
      <c r="M175" s="3"/>
      <c r="N175" s="3">
        <v>0</v>
      </c>
      <c r="O175" s="3"/>
      <c r="P175" s="3"/>
      <c r="Q175" s="3"/>
      <c r="R175" s="3"/>
      <c r="S175" s="3"/>
      <c r="T175" s="3"/>
      <c r="U175" s="3"/>
      <c r="V175" s="3">
        <f t="shared" si="92"/>
        <v>0</v>
      </c>
      <c r="W175" s="3">
        <f t="shared" si="93"/>
        <v>0</v>
      </c>
      <c r="X175" s="3">
        <f t="shared" si="94"/>
        <v>440</v>
      </c>
      <c r="Y175" s="3">
        <f t="shared" si="95"/>
        <v>0</v>
      </c>
      <c r="Z175" s="3">
        <f t="shared" si="96"/>
        <v>440</v>
      </c>
      <c r="AA175" s="3"/>
      <c r="AB175" s="3"/>
      <c r="AC175" s="3"/>
      <c r="AD175" s="3"/>
      <c r="AE175" s="3"/>
      <c r="AF175" s="3"/>
      <c r="AG175" s="3"/>
      <c r="AH175" s="11">
        <v>2024</v>
      </c>
    </row>
    <row r="176" spans="1:34" s="15" customFormat="1" ht="20.25" customHeight="1" x14ac:dyDescent="0.3">
      <c r="A176" s="73"/>
      <c r="B176" s="12" t="s">
        <v>26</v>
      </c>
      <c r="C176" s="13">
        <f>SUM(C162:C174)</f>
        <v>0</v>
      </c>
      <c r="D176" s="13">
        <f t="shared" ref="D176:Y176" si="98">SUM(D162:D174)</f>
        <v>0</v>
      </c>
      <c r="E176" s="13">
        <f t="shared" si="98"/>
        <v>0</v>
      </c>
      <c r="F176" s="13">
        <f>SUM(F162:F174)</f>
        <v>3227.962</v>
      </c>
      <c r="G176" s="13">
        <f t="shared" si="98"/>
        <v>0</v>
      </c>
      <c r="H176" s="13">
        <f t="shared" si="98"/>
        <v>3227.962</v>
      </c>
      <c r="I176" s="13">
        <f t="shared" si="98"/>
        <v>200</v>
      </c>
      <c r="J176" s="13">
        <f t="shared" si="98"/>
        <v>0</v>
      </c>
      <c r="K176" s="13">
        <f t="shared" si="98"/>
        <v>0</v>
      </c>
      <c r="L176" s="13">
        <f t="shared" si="98"/>
        <v>200</v>
      </c>
      <c r="M176" s="13">
        <f t="shared" si="98"/>
        <v>19.2</v>
      </c>
      <c r="N176" s="13">
        <f t="shared" si="98"/>
        <v>0</v>
      </c>
      <c r="O176" s="13">
        <f t="shared" si="98"/>
        <v>0</v>
      </c>
      <c r="P176" s="13">
        <f t="shared" si="98"/>
        <v>0</v>
      </c>
      <c r="Q176" s="13">
        <f t="shared" si="98"/>
        <v>19.2</v>
      </c>
      <c r="R176" s="13">
        <f t="shared" si="98"/>
        <v>0</v>
      </c>
      <c r="S176" s="13">
        <f t="shared" si="98"/>
        <v>0</v>
      </c>
      <c r="T176" s="13">
        <f t="shared" si="98"/>
        <v>0</v>
      </c>
      <c r="U176" s="13">
        <f t="shared" si="98"/>
        <v>0</v>
      </c>
      <c r="V176" s="13">
        <f t="shared" si="98"/>
        <v>219.2</v>
      </c>
      <c r="W176" s="13">
        <f t="shared" si="98"/>
        <v>0</v>
      </c>
      <c r="X176" s="13">
        <f t="shared" si="98"/>
        <v>3227.962</v>
      </c>
      <c r="Y176" s="13">
        <f t="shared" si="98"/>
        <v>0</v>
      </c>
      <c r="Z176" s="13">
        <f>SUM(Z162:Z175)</f>
        <v>3887.1620000000003</v>
      </c>
      <c r="AA176" s="13"/>
      <c r="AB176" s="13"/>
      <c r="AC176" s="13"/>
      <c r="AD176" s="13"/>
      <c r="AE176" s="13"/>
      <c r="AF176" s="13"/>
      <c r="AG176" s="13"/>
      <c r="AH176" s="14"/>
    </row>
    <row r="177" spans="1:34" s="1" customFormat="1" ht="20.25" customHeight="1" x14ac:dyDescent="0.3">
      <c r="A177" s="71" t="s">
        <v>81</v>
      </c>
      <c r="B177" s="48" t="s">
        <v>37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>
        <f>I177+M177+R177</f>
        <v>0</v>
      </c>
      <c r="W177" s="3">
        <f>J177</f>
        <v>0</v>
      </c>
      <c r="X177" s="3">
        <f>C177+F177+N177+S177</f>
        <v>0</v>
      </c>
      <c r="Y177" s="3">
        <f>D177+G177+K177+P177+T177</f>
        <v>0</v>
      </c>
      <c r="Z177" s="3">
        <f t="shared" si="86"/>
        <v>0</v>
      </c>
      <c r="AA177" s="3"/>
      <c r="AB177" s="3"/>
      <c r="AC177" s="3"/>
      <c r="AD177" s="3"/>
      <c r="AE177" s="3"/>
      <c r="AF177" s="3"/>
      <c r="AG177" s="3"/>
      <c r="AH177" s="11">
        <v>2011</v>
      </c>
    </row>
    <row r="178" spans="1:34" s="1" customFormat="1" ht="20.25" customHeight="1" x14ac:dyDescent="0.3">
      <c r="A178" s="72"/>
      <c r="B178" s="4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>
        <f t="shared" ref="V178:V186" si="99">I178+M178+R178</f>
        <v>0</v>
      </c>
      <c r="W178" s="3">
        <f t="shared" ref="W178:W186" si="100">J178</f>
        <v>0</v>
      </c>
      <c r="X178" s="3">
        <f t="shared" ref="X178:X186" si="101">C178+F178+N178+S178</f>
        <v>0</v>
      </c>
      <c r="Y178" s="3">
        <f t="shared" ref="Y178:Y186" si="102">D178+G178+K178+P178+T178</f>
        <v>0</v>
      </c>
      <c r="Z178" s="3">
        <f t="shared" si="86"/>
        <v>0</v>
      </c>
      <c r="AA178" s="3"/>
      <c r="AB178" s="3"/>
      <c r="AC178" s="3"/>
      <c r="AD178" s="3"/>
      <c r="AE178" s="3"/>
      <c r="AF178" s="3"/>
      <c r="AG178" s="3"/>
      <c r="AH178" s="11">
        <v>2012</v>
      </c>
    </row>
    <row r="179" spans="1:34" s="1" customFormat="1" ht="20.25" customHeight="1" x14ac:dyDescent="0.3">
      <c r="A179" s="72"/>
      <c r="B179" s="49"/>
      <c r="C179" s="3">
        <v>38.5</v>
      </c>
      <c r="D179" s="3"/>
      <c r="E179" s="3">
        <f>C179+D179</f>
        <v>38.5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>
        <f t="shared" si="99"/>
        <v>0</v>
      </c>
      <c r="W179" s="3">
        <f t="shared" si="100"/>
        <v>0</v>
      </c>
      <c r="X179" s="3">
        <f t="shared" si="101"/>
        <v>38.5</v>
      </c>
      <c r="Y179" s="3">
        <f t="shared" si="102"/>
        <v>0</v>
      </c>
      <c r="Z179" s="3">
        <f t="shared" si="86"/>
        <v>38.5</v>
      </c>
      <c r="AA179" s="3"/>
      <c r="AB179" s="3"/>
      <c r="AC179" s="3"/>
      <c r="AD179" s="3"/>
      <c r="AE179" s="3"/>
      <c r="AF179" s="3"/>
      <c r="AG179" s="3"/>
      <c r="AH179" s="11">
        <v>2013</v>
      </c>
    </row>
    <row r="180" spans="1:34" s="1" customFormat="1" ht="20.25" customHeight="1" x14ac:dyDescent="0.3">
      <c r="A180" s="72"/>
      <c r="B180" s="4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>
        <v>8</v>
      </c>
      <c r="N180" s="3"/>
      <c r="O180" s="3"/>
      <c r="P180" s="3"/>
      <c r="Q180" s="3">
        <f>M180+P180</f>
        <v>8</v>
      </c>
      <c r="R180" s="3"/>
      <c r="S180" s="3"/>
      <c r="T180" s="3"/>
      <c r="U180" s="3"/>
      <c r="V180" s="3">
        <f t="shared" si="99"/>
        <v>8</v>
      </c>
      <c r="W180" s="3">
        <f t="shared" si="100"/>
        <v>0</v>
      </c>
      <c r="X180" s="3">
        <f t="shared" si="101"/>
        <v>0</v>
      </c>
      <c r="Y180" s="3">
        <f t="shared" si="102"/>
        <v>0</v>
      </c>
      <c r="Z180" s="3">
        <f t="shared" si="86"/>
        <v>8</v>
      </c>
      <c r="AA180" s="3"/>
      <c r="AB180" s="3"/>
      <c r="AC180" s="3"/>
      <c r="AD180" s="3"/>
      <c r="AE180" s="3"/>
      <c r="AF180" s="3"/>
      <c r="AG180" s="3"/>
      <c r="AH180" s="11">
        <v>2014</v>
      </c>
    </row>
    <row r="181" spans="1:34" s="1" customFormat="1" ht="20.25" customHeight="1" x14ac:dyDescent="0.3">
      <c r="A181" s="72"/>
      <c r="B181" s="4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>
        <v>8</v>
      </c>
      <c r="N181" s="3"/>
      <c r="O181" s="3"/>
      <c r="P181" s="3"/>
      <c r="Q181" s="3">
        <f>M181+P181</f>
        <v>8</v>
      </c>
      <c r="R181" s="3"/>
      <c r="S181" s="3"/>
      <c r="T181" s="3"/>
      <c r="U181" s="3"/>
      <c r="V181" s="3">
        <f t="shared" si="99"/>
        <v>8</v>
      </c>
      <c r="W181" s="3">
        <f t="shared" si="100"/>
        <v>0</v>
      </c>
      <c r="X181" s="3">
        <f t="shared" si="101"/>
        <v>0</v>
      </c>
      <c r="Y181" s="3">
        <f t="shared" si="102"/>
        <v>0</v>
      </c>
      <c r="Z181" s="3">
        <f t="shared" si="86"/>
        <v>8</v>
      </c>
      <c r="AA181" s="3"/>
      <c r="AB181" s="3"/>
      <c r="AC181" s="3"/>
      <c r="AD181" s="3"/>
      <c r="AE181" s="3"/>
      <c r="AF181" s="3"/>
      <c r="AG181" s="3"/>
      <c r="AH181" s="11">
        <v>2015</v>
      </c>
    </row>
    <row r="182" spans="1:34" s="1" customFormat="1" ht="20.25" customHeight="1" x14ac:dyDescent="0.3">
      <c r="A182" s="72"/>
      <c r="B182" s="49"/>
      <c r="C182" s="3"/>
      <c r="D182" s="3"/>
      <c r="E182" s="3"/>
      <c r="F182" s="3">
        <v>42.9</v>
      </c>
      <c r="G182" s="3"/>
      <c r="H182" s="3">
        <v>42.9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>
        <f t="shared" si="99"/>
        <v>0</v>
      </c>
      <c r="W182" s="3">
        <f t="shared" si="100"/>
        <v>0</v>
      </c>
      <c r="X182" s="3">
        <f t="shared" si="101"/>
        <v>42.9</v>
      </c>
      <c r="Y182" s="3">
        <f t="shared" si="102"/>
        <v>0</v>
      </c>
      <c r="Z182" s="3">
        <f t="shared" si="86"/>
        <v>42.9</v>
      </c>
      <c r="AA182" s="3"/>
      <c r="AB182" s="3"/>
      <c r="AC182" s="3"/>
      <c r="AD182" s="3"/>
      <c r="AE182" s="3"/>
      <c r="AF182" s="3"/>
      <c r="AG182" s="3"/>
      <c r="AH182" s="11">
        <v>2016</v>
      </c>
    </row>
    <row r="183" spans="1:34" s="1" customFormat="1" ht="20.25" customHeight="1" x14ac:dyDescent="0.3">
      <c r="A183" s="72"/>
      <c r="B183" s="4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f t="shared" si="99"/>
        <v>0</v>
      </c>
      <c r="W183" s="3">
        <f t="shared" si="100"/>
        <v>0</v>
      </c>
      <c r="X183" s="3">
        <f t="shared" si="101"/>
        <v>0</v>
      </c>
      <c r="Y183" s="3">
        <f t="shared" si="102"/>
        <v>0</v>
      </c>
      <c r="Z183" s="3">
        <f t="shared" si="86"/>
        <v>0</v>
      </c>
      <c r="AA183" s="3"/>
      <c r="AB183" s="3"/>
      <c r="AC183" s="3"/>
      <c r="AD183" s="3"/>
      <c r="AE183" s="3"/>
      <c r="AF183" s="3"/>
      <c r="AG183" s="3"/>
      <c r="AH183" s="11">
        <v>2017</v>
      </c>
    </row>
    <row r="184" spans="1:34" s="1" customFormat="1" ht="20.25" customHeight="1" x14ac:dyDescent="0.3">
      <c r="A184" s="72"/>
      <c r="B184" s="4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>
        <f t="shared" si="99"/>
        <v>0</v>
      </c>
      <c r="W184" s="3">
        <f t="shared" si="100"/>
        <v>0</v>
      </c>
      <c r="X184" s="3">
        <f t="shared" si="101"/>
        <v>0</v>
      </c>
      <c r="Y184" s="3">
        <f t="shared" si="102"/>
        <v>0</v>
      </c>
      <c r="Z184" s="3">
        <f t="shared" si="86"/>
        <v>0</v>
      </c>
      <c r="AA184" s="3"/>
      <c r="AB184" s="3"/>
      <c r="AC184" s="3"/>
      <c r="AD184" s="3"/>
      <c r="AE184" s="3"/>
      <c r="AF184" s="3"/>
      <c r="AG184" s="3"/>
      <c r="AH184" s="11">
        <v>2018</v>
      </c>
    </row>
    <row r="185" spans="1:34" s="1" customFormat="1" ht="20.25" customHeight="1" x14ac:dyDescent="0.3">
      <c r="A185" s="72"/>
      <c r="B185" s="4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>
        <f t="shared" si="99"/>
        <v>0</v>
      </c>
      <c r="W185" s="3">
        <f t="shared" si="100"/>
        <v>0</v>
      </c>
      <c r="X185" s="3">
        <f t="shared" si="101"/>
        <v>0</v>
      </c>
      <c r="Y185" s="3">
        <f t="shared" si="102"/>
        <v>0</v>
      </c>
      <c r="Z185" s="3">
        <f t="shared" si="86"/>
        <v>0</v>
      </c>
      <c r="AA185" s="3"/>
      <c r="AB185" s="3"/>
      <c r="AC185" s="3"/>
      <c r="AD185" s="3"/>
      <c r="AE185" s="3"/>
      <c r="AF185" s="3"/>
      <c r="AG185" s="3"/>
      <c r="AH185" s="11">
        <v>2019</v>
      </c>
    </row>
    <row r="186" spans="1:34" s="1" customFormat="1" ht="20.25" customHeight="1" x14ac:dyDescent="0.3">
      <c r="A186" s="72"/>
      <c r="B186" s="4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>
        <f t="shared" si="99"/>
        <v>0</v>
      </c>
      <c r="W186" s="3">
        <f t="shared" si="100"/>
        <v>0</v>
      </c>
      <c r="X186" s="3">
        <f t="shared" si="101"/>
        <v>0</v>
      </c>
      <c r="Y186" s="3">
        <f t="shared" si="102"/>
        <v>0</v>
      </c>
      <c r="Z186" s="3">
        <f t="shared" si="86"/>
        <v>0</v>
      </c>
      <c r="AA186" s="3"/>
      <c r="AB186" s="3"/>
      <c r="AC186" s="3"/>
      <c r="AD186" s="3"/>
      <c r="AE186" s="3"/>
      <c r="AF186" s="3"/>
      <c r="AG186" s="3"/>
      <c r="AH186" s="11">
        <v>2020</v>
      </c>
    </row>
    <row r="187" spans="1:34" s="1" customFormat="1" ht="20.25" customHeight="1" x14ac:dyDescent="0.3">
      <c r="A187" s="72"/>
      <c r="B187" s="4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/>
      <c r="AB187" s="3"/>
      <c r="AC187" s="3"/>
      <c r="AD187" s="3"/>
      <c r="AE187" s="3"/>
      <c r="AF187" s="3"/>
      <c r="AG187" s="3"/>
      <c r="AH187" s="11">
        <v>2021</v>
      </c>
    </row>
    <row r="188" spans="1:34" s="1" customFormat="1" ht="20.25" customHeight="1" x14ac:dyDescent="0.3">
      <c r="A188" s="72"/>
      <c r="B188" s="49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>
        <f t="shared" ref="V188:V190" si="103">I188+M188+R188</f>
        <v>0</v>
      </c>
      <c r="W188" s="38">
        <f t="shared" ref="W188:W190" si="104">J188</f>
        <v>0</v>
      </c>
      <c r="X188" s="38">
        <f t="shared" ref="X188:X190" si="105">C188+F188+N188+S188</f>
        <v>0</v>
      </c>
      <c r="Y188" s="38">
        <f t="shared" ref="Y188:Y190" si="106">D188+G188+K188+P188+T188</f>
        <v>0</v>
      </c>
      <c r="Z188" s="38">
        <f t="shared" ref="Z188:Z190" si="107">SUM(V188:Y188)</f>
        <v>0</v>
      </c>
      <c r="AA188" s="38"/>
      <c r="AB188" s="38"/>
      <c r="AC188" s="38"/>
      <c r="AD188" s="38"/>
      <c r="AE188" s="38"/>
      <c r="AF188" s="38"/>
      <c r="AG188" s="38"/>
      <c r="AH188" s="39">
        <v>2022</v>
      </c>
    </row>
    <row r="189" spans="1:34" s="1" customFormat="1" ht="20.25" customHeight="1" x14ac:dyDescent="0.3">
      <c r="A189" s="72"/>
      <c r="B189" s="4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>
        <f t="shared" si="103"/>
        <v>0</v>
      </c>
      <c r="W189" s="3">
        <f t="shared" si="104"/>
        <v>0</v>
      </c>
      <c r="X189" s="3">
        <f t="shared" si="105"/>
        <v>0</v>
      </c>
      <c r="Y189" s="3">
        <f t="shared" si="106"/>
        <v>0</v>
      </c>
      <c r="Z189" s="3">
        <f t="shared" si="107"/>
        <v>0</v>
      </c>
      <c r="AA189" s="3"/>
      <c r="AB189" s="3"/>
      <c r="AC189" s="3"/>
      <c r="AD189" s="3"/>
      <c r="AE189" s="3"/>
      <c r="AF189" s="3"/>
      <c r="AG189" s="3"/>
      <c r="AH189" s="11">
        <v>2023</v>
      </c>
    </row>
    <row r="190" spans="1:34" s="1" customFormat="1" ht="20.25" customHeight="1" x14ac:dyDescent="0.3">
      <c r="A190" s="72"/>
      <c r="B190" s="5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>
        <f t="shared" si="103"/>
        <v>0</v>
      </c>
      <c r="W190" s="3">
        <f t="shared" si="104"/>
        <v>0</v>
      </c>
      <c r="X190" s="3">
        <f t="shared" si="105"/>
        <v>0</v>
      </c>
      <c r="Y190" s="3">
        <f t="shared" si="106"/>
        <v>0</v>
      </c>
      <c r="Z190" s="3">
        <f t="shared" si="107"/>
        <v>0</v>
      </c>
      <c r="AA190" s="3"/>
      <c r="AB190" s="3"/>
      <c r="AC190" s="3"/>
      <c r="AD190" s="3"/>
      <c r="AE190" s="3"/>
      <c r="AF190" s="3"/>
      <c r="AG190" s="3"/>
      <c r="AH190" s="11">
        <v>2024</v>
      </c>
    </row>
    <row r="191" spans="1:34" s="15" customFormat="1" ht="20.25" customHeight="1" x14ac:dyDescent="0.3">
      <c r="A191" s="73"/>
      <c r="B191" s="12" t="s">
        <v>26</v>
      </c>
      <c r="C191" s="13">
        <f>SUM(C177:C189)</f>
        <v>38.5</v>
      </c>
      <c r="D191" s="13">
        <f t="shared" ref="D191:Z191" si="108">SUM(D177:D189)</f>
        <v>0</v>
      </c>
      <c r="E191" s="13">
        <f t="shared" si="108"/>
        <v>38.5</v>
      </c>
      <c r="F191" s="13">
        <f t="shared" si="108"/>
        <v>42.9</v>
      </c>
      <c r="G191" s="13">
        <f t="shared" si="108"/>
        <v>0</v>
      </c>
      <c r="H191" s="13">
        <f t="shared" si="108"/>
        <v>42.9</v>
      </c>
      <c r="I191" s="13">
        <f t="shared" si="108"/>
        <v>0</v>
      </c>
      <c r="J191" s="13">
        <f t="shared" si="108"/>
        <v>0</v>
      </c>
      <c r="K191" s="13">
        <f t="shared" si="108"/>
        <v>0</v>
      </c>
      <c r="L191" s="13">
        <f t="shared" si="108"/>
        <v>0</v>
      </c>
      <c r="M191" s="13">
        <f t="shared" si="108"/>
        <v>16</v>
      </c>
      <c r="N191" s="13">
        <f t="shared" si="108"/>
        <v>0</v>
      </c>
      <c r="O191" s="13">
        <f t="shared" si="108"/>
        <v>0</v>
      </c>
      <c r="P191" s="13">
        <f t="shared" si="108"/>
        <v>0</v>
      </c>
      <c r="Q191" s="13">
        <f t="shared" si="108"/>
        <v>16</v>
      </c>
      <c r="R191" s="13">
        <f t="shared" si="108"/>
        <v>0</v>
      </c>
      <c r="S191" s="13">
        <f t="shared" si="108"/>
        <v>0</v>
      </c>
      <c r="T191" s="13">
        <f t="shared" si="108"/>
        <v>0</v>
      </c>
      <c r="U191" s="13">
        <f t="shared" si="108"/>
        <v>0</v>
      </c>
      <c r="V191" s="13">
        <f t="shared" si="108"/>
        <v>16</v>
      </c>
      <c r="W191" s="13">
        <f t="shared" si="108"/>
        <v>0</v>
      </c>
      <c r="X191" s="13">
        <f t="shared" si="108"/>
        <v>81.400000000000006</v>
      </c>
      <c r="Y191" s="13">
        <f t="shared" si="108"/>
        <v>0</v>
      </c>
      <c r="Z191" s="13">
        <f t="shared" si="108"/>
        <v>97.4</v>
      </c>
      <c r="AA191" s="13"/>
      <c r="AB191" s="13"/>
      <c r="AC191" s="13"/>
      <c r="AD191" s="13"/>
      <c r="AE191" s="13"/>
      <c r="AF191" s="13"/>
      <c r="AG191" s="13"/>
      <c r="AH191" s="14"/>
    </row>
    <row r="192" spans="1:34" s="15" customFormat="1" ht="20.25" customHeight="1" x14ac:dyDescent="0.3">
      <c r="A192" s="71" t="s">
        <v>82</v>
      </c>
      <c r="B192" s="48" t="s">
        <v>38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>
        <f>I192+M192+R192</f>
        <v>0</v>
      </c>
      <c r="W192" s="3">
        <f>J192</f>
        <v>0</v>
      </c>
      <c r="X192" s="3">
        <f>C192+F192+N192+S192</f>
        <v>0</v>
      </c>
      <c r="Y192" s="3">
        <f>D192+G192+K192+P192+T192</f>
        <v>0</v>
      </c>
      <c r="Z192" s="3">
        <f>SUM(V192:Y192)</f>
        <v>0</v>
      </c>
      <c r="AA192" s="3"/>
      <c r="AB192" s="3"/>
      <c r="AC192" s="3"/>
      <c r="AD192" s="3"/>
      <c r="AE192" s="3"/>
      <c r="AF192" s="3"/>
      <c r="AG192" s="3"/>
      <c r="AH192" s="11">
        <v>2011</v>
      </c>
    </row>
    <row r="193" spans="1:34" s="15" customFormat="1" ht="20.25" customHeight="1" x14ac:dyDescent="0.3">
      <c r="A193" s="72"/>
      <c r="B193" s="4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>
        <f t="shared" ref="V193:V201" si="109">I193+M193+R193</f>
        <v>0</v>
      </c>
      <c r="W193" s="3">
        <f t="shared" ref="W193:W201" si="110">J193</f>
        <v>0</v>
      </c>
      <c r="X193" s="3">
        <f t="shared" ref="X193:X201" si="111">C193+F193+N193+S193</f>
        <v>0</v>
      </c>
      <c r="Y193" s="3">
        <f t="shared" ref="Y193:Y201" si="112">D193+G193+K193+P193+T193</f>
        <v>0</v>
      </c>
      <c r="Z193" s="3">
        <f>SUM(V193:Y193)</f>
        <v>0</v>
      </c>
      <c r="AA193" s="3"/>
      <c r="AB193" s="3"/>
      <c r="AC193" s="3"/>
      <c r="AD193" s="3"/>
      <c r="AE193" s="3"/>
      <c r="AF193" s="3"/>
      <c r="AG193" s="3"/>
      <c r="AH193" s="11">
        <v>2012</v>
      </c>
    </row>
    <row r="194" spans="1:34" s="15" customFormat="1" ht="20.25" customHeight="1" x14ac:dyDescent="0.3">
      <c r="A194" s="72"/>
      <c r="B194" s="4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>
        <f t="shared" si="109"/>
        <v>0</v>
      </c>
      <c r="W194" s="3">
        <f t="shared" si="110"/>
        <v>0</v>
      </c>
      <c r="X194" s="3">
        <f t="shared" si="111"/>
        <v>0</v>
      </c>
      <c r="Y194" s="3">
        <f t="shared" si="112"/>
        <v>0</v>
      </c>
      <c r="Z194" s="3">
        <f>SUM(V194:Y194)</f>
        <v>0</v>
      </c>
      <c r="AA194" s="3"/>
      <c r="AB194" s="3"/>
      <c r="AC194" s="3"/>
      <c r="AD194" s="3"/>
      <c r="AE194" s="3"/>
      <c r="AF194" s="3"/>
      <c r="AG194" s="3"/>
      <c r="AH194" s="11">
        <v>2013</v>
      </c>
    </row>
    <row r="195" spans="1:34" s="15" customFormat="1" ht="20.25" customHeight="1" x14ac:dyDescent="0.3">
      <c r="A195" s="72"/>
      <c r="B195" s="4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>
        <f t="shared" si="109"/>
        <v>0</v>
      </c>
      <c r="W195" s="3">
        <f t="shared" si="110"/>
        <v>0</v>
      </c>
      <c r="X195" s="3">
        <f t="shared" si="111"/>
        <v>0</v>
      </c>
      <c r="Y195" s="3">
        <f t="shared" si="112"/>
        <v>0</v>
      </c>
      <c r="Z195" s="3">
        <f>SUM(V195:Y195)</f>
        <v>0</v>
      </c>
      <c r="AA195" s="3"/>
      <c r="AB195" s="3"/>
      <c r="AC195" s="3"/>
      <c r="AD195" s="3"/>
      <c r="AE195" s="3"/>
      <c r="AF195" s="3"/>
      <c r="AG195" s="3"/>
      <c r="AH195" s="11">
        <v>2014</v>
      </c>
    </row>
    <row r="196" spans="1:34" s="15" customFormat="1" ht="20.25" customHeight="1" x14ac:dyDescent="0.3">
      <c r="A196" s="72"/>
      <c r="B196" s="4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>
        <f>500-73.3</f>
        <v>426.7</v>
      </c>
      <c r="S196" s="3"/>
      <c r="T196" s="3"/>
      <c r="U196" s="3">
        <f>SUM(R196:T196)</f>
        <v>426.7</v>
      </c>
      <c r="V196" s="3">
        <f t="shared" si="109"/>
        <v>426.7</v>
      </c>
      <c r="W196" s="3">
        <f t="shared" si="110"/>
        <v>0</v>
      </c>
      <c r="X196" s="3">
        <f t="shared" si="111"/>
        <v>0</v>
      </c>
      <c r="Y196" s="3">
        <f t="shared" si="112"/>
        <v>0</v>
      </c>
      <c r="Z196" s="3">
        <f t="shared" ref="Z196:Z201" si="113">SUM(V196:Y196)</f>
        <v>426.7</v>
      </c>
      <c r="AA196" s="3"/>
      <c r="AB196" s="3"/>
      <c r="AC196" s="3"/>
      <c r="AD196" s="3"/>
      <c r="AE196" s="3"/>
      <c r="AF196" s="3"/>
      <c r="AG196" s="3"/>
      <c r="AH196" s="11">
        <v>2015</v>
      </c>
    </row>
    <row r="197" spans="1:34" s="15" customFormat="1" ht="20.25" customHeight="1" x14ac:dyDescent="0.3">
      <c r="A197" s="72"/>
      <c r="B197" s="49"/>
      <c r="C197" s="3"/>
      <c r="D197" s="3"/>
      <c r="E197" s="3"/>
      <c r="F197" s="3">
        <v>40</v>
      </c>
      <c r="G197" s="3"/>
      <c r="H197" s="3">
        <v>40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>
        <f t="shared" si="109"/>
        <v>0</v>
      </c>
      <c r="W197" s="3">
        <f t="shared" si="110"/>
        <v>0</v>
      </c>
      <c r="X197" s="3">
        <f t="shared" si="111"/>
        <v>40</v>
      </c>
      <c r="Y197" s="3">
        <f t="shared" si="112"/>
        <v>0</v>
      </c>
      <c r="Z197" s="3">
        <f t="shared" si="113"/>
        <v>40</v>
      </c>
      <c r="AA197" s="3"/>
      <c r="AB197" s="3"/>
      <c r="AC197" s="3"/>
      <c r="AD197" s="3"/>
      <c r="AE197" s="3"/>
      <c r="AF197" s="3"/>
      <c r="AG197" s="3"/>
      <c r="AH197" s="11">
        <v>2016</v>
      </c>
    </row>
    <row r="198" spans="1:34" s="15" customFormat="1" ht="20.25" customHeight="1" x14ac:dyDescent="0.3">
      <c r="A198" s="72"/>
      <c r="B198" s="4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9"/>
      <c r="S198" s="3"/>
      <c r="T198" s="3"/>
      <c r="U198" s="3"/>
      <c r="V198" s="3">
        <f t="shared" si="109"/>
        <v>0</v>
      </c>
      <c r="W198" s="3">
        <f t="shared" si="110"/>
        <v>0</v>
      </c>
      <c r="X198" s="3">
        <f t="shared" si="111"/>
        <v>0</v>
      </c>
      <c r="Y198" s="3">
        <f t="shared" si="112"/>
        <v>0</v>
      </c>
      <c r="Z198" s="3">
        <f t="shared" si="113"/>
        <v>0</v>
      </c>
      <c r="AA198" s="3"/>
      <c r="AB198" s="3"/>
      <c r="AC198" s="3"/>
      <c r="AD198" s="3"/>
      <c r="AE198" s="3"/>
      <c r="AF198" s="3"/>
      <c r="AG198" s="3"/>
      <c r="AH198" s="11">
        <v>2017</v>
      </c>
    </row>
    <row r="199" spans="1:34" s="15" customFormat="1" ht="20.25" customHeight="1" x14ac:dyDescent="0.3">
      <c r="A199" s="72"/>
      <c r="B199" s="4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9"/>
      <c r="S199" s="3"/>
      <c r="T199" s="3"/>
      <c r="U199" s="3"/>
      <c r="V199" s="3">
        <f t="shared" si="109"/>
        <v>0</v>
      </c>
      <c r="W199" s="3">
        <f t="shared" si="110"/>
        <v>0</v>
      </c>
      <c r="X199" s="3">
        <f t="shared" si="111"/>
        <v>0</v>
      </c>
      <c r="Y199" s="3">
        <f t="shared" si="112"/>
        <v>0</v>
      </c>
      <c r="Z199" s="3">
        <f t="shared" si="113"/>
        <v>0</v>
      </c>
      <c r="AA199" s="3"/>
      <c r="AB199" s="3"/>
      <c r="AC199" s="3"/>
      <c r="AD199" s="3"/>
      <c r="AE199" s="3"/>
      <c r="AF199" s="3"/>
      <c r="AG199" s="3"/>
      <c r="AH199" s="11">
        <v>2018</v>
      </c>
    </row>
    <row r="200" spans="1:34" s="15" customFormat="1" ht="20.25" customHeight="1" x14ac:dyDescent="0.3">
      <c r="A200" s="72"/>
      <c r="B200" s="4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9"/>
      <c r="S200" s="3"/>
      <c r="T200" s="3"/>
      <c r="U200" s="3"/>
      <c r="V200" s="3">
        <f t="shared" si="109"/>
        <v>0</v>
      </c>
      <c r="W200" s="3">
        <f t="shared" si="110"/>
        <v>0</v>
      </c>
      <c r="X200" s="3">
        <f t="shared" si="111"/>
        <v>0</v>
      </c>
      <c r="Y200" s="3">
        <f t="shared" si="112"/>
        <v>0</v>
      </c>
      <c r="Z200" s="3">
        <f t="shared" si="113"/>
        <v>0</v>
      </c>
      <c r="AA200" s="3"/>
      <c r="AB200" s="3"/>
      <c r="AC200" s="3"/>
      <c r="AD200" s="3"/>
      <c r="AE200" s="3"/>
      <c r="AF200" s="3"/>
      <c r="AG200" s="3"/>
      <c r="AH200" s="11">
        <v>2019</v>
      </c>
    </row>
    <row r="201" spans="1:34" s="15" customFormat="1" ht="20.25" customHeight="1" x14ac:dyDescent="0.3">
      <c r="A201" s="72"/>
      <c r="B201" s="4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>
        <f t="shared" si="109"/>
        <v>0</v>
      </c>
      <c r="W201" s="3">
        <f t="shared" si="110"/>
        <v>0</v>
      </c>
      <c r="X201" s="3">
        <f t="shared" si="111"/>
        <v>0</v>
      </c>
      <c r="Y201" s="3">
        <f t="shared" si="112"/>
        <v>0</v>
      </c>
      <c r="Z201" s="3">
        <f t="shared" si="113"/>
        <v>0</v>
      </c>
      <c r="AA201" s="3"/>
      <c r="AB201" s="3"/>
      <c r="AC201" s="3"/>
      <c r="AD201" s="3"/>
      <c r="AE201" s="3"/>
      <c r="AF201" s="3"/>
      <c r="AG201" s="3"/>
      <c r="AH201" s="11">
        <v>2020</v>
      </c>
    </row>
    <row r="202" spans="1:34" s="15" customFormat="1" ht="20.25" customHeight="1" x14ac:dyDescent="0.3">
      <c r="A202" s="72"/>
      <c r="B202" s="4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/>
      <c r="AB202" s="3"/>
      <c r="AC202" s="3"/>
      <c r="AD202" s="3"/>
      <c r="AE202" s="3"/>
      <c r="AF202" s="3"/>
      <c r="AG202" s="3"/>
      <c r="AH202" s="11">
        <v>2021</v>
      </c>
    </row>
    <row r="203" spans="1:34" s="15" customFormat="1" ht="20.25" customHeight="1" x14ac:dyDescent="0.3">
      <c r="A203" s="72"/>
      <c r="B203" s="49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>
        <f t="shared" ref="V203:V205" si="114">I203+M203+R203</f>
        <v>0</v>
      </c>
      <c r="W203" s="38">
        <f t="shared" ref="W203:W205" si="115">J203</f>
        <v>0</v>
      </c>
      <c r="X203" s="38">
        <f t="shared" ref="X203:X205" si="116">C203+F203+N203+S203</f>
        <v>0</v>
      </c>
      <c r="Y203" s="38">
        <f t="shared" ref="Y203:Y205" si="117">D203+G203+K203+P203+T203</f>
        <v>0</v>
      </c>
      <c r="Z203" s="38">
        <f t="shared" ref="Z203:Z205" si="118">SUM(V203:Y203)</f>
        <v>0</v>
      </c>
      <c r="AA203" s="38"/>
      <c r="AB203" s="38"/>
      <c r="AC203" s="38"/>
      <c r="AD203" s="38"/>
      <c r="AE203" s="38"/>
      <c r="AF203" s="38"/>
      <c r="AG203" s="38"/>
      <c r="AH203" s="39">
        <v>2022</v>
      </c>
    </row>
    <row r="204" spans="1:34" s="15" customFormat="1" ht="20.25" customHeight="1" x14ac:dyDescent="0.3">
      <c r="A204" s="72"/>
      <c r="B204" s="4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>
        <f t="shared" si="114"/>
        <v>0</v>
      </c>
      <c r="W204" s="3">
        <f t="shared" si="115"/>
        <v>0</v>
      </c>
      <c r="X204" s="3">
        <f t="shared" si="116"/>
        <v>0</v>
      </c>
      <c r="Y204" s="3">
        <f t="shared" si="117"/>
        <v>0</v>
      </c>
      <c r="Z204" s="3">
        <f t="shared" si="118"/>
        <v>0</v>
      </c>
      <c r="AA204" s="3"/>
      <c r="AB204" s="3"/>
      <c r="AC204" s="3"/>
      <c r="AD204" s="3"/>
      <c r="AE204" s="3"/>
      <c r="AF204" s="3"/>
      <c r="AG204" s="3"/>
      <c r="AH204" s="11">
        <v>2023</v>
      </c>
    </row>
    <row r="205" spans="1:34" s="15" customFormat="1" ht="20.25" customHeight="1" x14ac:dyDescent="0.3">
      <c r="A205" s="72"/>
      <c r="B205" s="5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>
        <f t="shared" si="114"/>
        <v>0</v>
      </c>
      <c r="W205" s="3">
        <f t="shared" si="115"/>
        <v>0</v>
      </c>
      <c r="X205" s="3">
        <f t="shared" si="116"/>
        <v>0</v>
      </c>
      <c r="Y205" s="3">
        <f t="shared" si="117"/>
        <v>0</v>
      </c>
      <c r="Z205" s="3">
        <f t="shared" si="118"/>
        <v>0</v>
      </c>
      <c r="AA205" s="3"/>
      <c r="AB205" s="3"/>
      <c r="AC205" s="3"/>
      <c r="AD205" s="3"/>
      <c r="AE205" s="3"/>
      <c r="AF205" s="3"/>
      <c r="AG205" s="3"/>
      <c r="AH205" s="11">
        <v>2024</v>
      </c>
    </row>
    <row r="206" spans="1:34" s="1" customFormat="1" ht="20.25" customHeight="1" x14ac:dyDescent="0.3">
      <c r="A206" s="73"/>
      <c r="B206" s="12" t="s">
        <v>26</v>
      </c>
      <c r="C206" s="13">
        <f>SUM(C192:C204)</f>
        <v>0</v>
      </c>
      <c r="D206" s="13">
        <f t="shared" ref="D206:Z206" si="119">SUM(D192:D204)</f>
        <v>0</v>
      </c>
      <c r="E206" s="13">
        <f t="shared" si="119"/>
        <v>0</v>
      </c>
      <c r="F206" s="13">
        <f t="shared" si="119"/>
        <v>40</v>
      </c>
      <c r="G206" s="13">
        <f t="shared" si="119"/>
        <v>0</v>
      </c>
      <c r="H206" s="13">
        <f t="shared" si="119"/>
        <v>40</v>
      </c>
      <c r="I206" s="13">
        <f t="shared" si="119"/>
        <v>0</v>
      </c>
      <c r="J206" s="13">
        <f t="shared" si="119"/>
        <v>0</v>
      </c>
      <c r="K206" s="13">
        <f t="shared" si="119"/>
        <v>0</v>
      </c>
      <c r="L206" s="13">
        <f t="shared" si="119"/>
        <v>0</v>
      </c>
      <c r="M206" s="13">
        <f t="shared" si="119"/>
        <v>0</v>
      </c>
      <c r="N206" s="13">
        <f t="shared" si="119"/>
        <v>0</v>
      </c>
      <c r="O206" s="13">
        <f t="shared" si="119"/>
        <v>0</v>
      </c>
      <c r="P206" s="13">
        <f t="shared" si="119"/>
        <v>0</v>
      </c>
      <c r="Q206" s="13">
        <f t="shared" si="119"/>
        <v>0</v>
      </c>
      <c r="R206" s="13">
        <f t="shared" si="119"/>
        <v>426.7</v>
      </c>
      <c r="S206" s="13">
        <f t="shared" si="119"/>
        <v>0</v>
      </c>
      <c r="T206" s="13">
        <f t="shared" si="119"/>
        <v>0</v>
      </c>
      <c r="U206" s="13">
        <f t="shared" si="119"/>
        <v>426.7</v>
      </c>
      <c r="V206" s="13">
        <f t="shared" si="119"/>
        <v>426.7</v>
      </c>
      <c r="W206" s="13">
        <f t="shared" si="119"/>
        <v>0</v>
      </c>
      <c r="X206" s="13">
        <f t="shared" si="119"/>
        <v>40</v>
      </c>
      <c r="Y206" s="13">
        <f t="shared" si="119"/>
        <v>0</v>
      </c>
      <c r="Z206" s="13">
        <f t="shared" si="119"/>
        <v>466.7</v>
      </c>
      <c r="AA206" s="13"/>
      <c r="AB206" s="13"/>
      <c r="AC206" s="13"/>
      <c r="AD206" s="13"/>
      <c r="AE206" s="13"/>
      <c r="AF206" s="13"/>
      <c r="AG206" s="13"/>
      <c r="AH206" s="14"/>
    </row>
    <row r="207" spans="1:34" s="1" customFormat="1" ht="20.25" customHeight="1" x14ac:dyDescent="0.3">
      <c r="A207" s="68" t="s">
        <v>68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70"/>
    </row>
    <row r="208" spans="1:34" s="1" customFormat="1" ht="20.25" customHeight="1" x14ac:dyDescent="0.3">
      <c r="A208" s="71" t="s">
        <v>83</v>
      </c>
      <c r="B208" s="48" t="s">
        <v>31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>
        <f>I208+M208+R208</f>
        <v>0</v>
      </c>
      <c r="W208" s="3">
        <f>J208</f>
        <v>0</v>
      </c>
      <c r="X208" s="3">
        <f>C208+F208+N208+S208</f>
        <v>0</v>
      </c>
      <c r="Y208" s="3">
        <f>D208+G208+K208+P208+T208</f>
        <v>0</v>
      </c>
      <c r="Z208" s="3">
        <f t="shared" ref="Z208:Z217" si="120">SUM(V208:Y208)</f>
        <v>0</v>
      </c>
      <c r="AA208" s="3"/>
      <c r="AB208" s="3"/>
      <c r="AC208" s="3"/>
      <c r="AD208" s="3"/>
      <c r="AE208" s="3"/>
      <c r="AF208" s="3"/>
      <c r="AG208" s="3"/>
      <c r="AH208" s="11">
        <v>2011</v>
      </c>
    </row>
    <row r="209" spans="1:34" s="1" customFormat="1" ht="20.25" customHeight="1" x14ac:dyDescent="0.3">
      <c r="A209" s="72"/>
      <c r="B209" s="49"/>
      <c r="C209" s="3"/>
      <c r="D209" s="3"/>
      <c r="E209" s="3"/>
      <c r="F209" s="3">
        <v>89.5</v>
      </c>
      <c r="G209" s="3"/>
      <c r="H209" s="3">
        <v>89.5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>
        <f t="shared" ref="V209:V217" si="121">I209+M209+R209</f>
        <v>0</v>
      </c>
      <c r="W209" s="3">
        <f t="shared" ref="W209:W217" si="122">J209</f>
        <v>0</v>
      </c>
      <c r="X209" s="3">
        <f t="shared" ref="X209:X217" si="123">C209+F209+N209+S209</f>
        <v>89.5</v>
      </c>
      <c r="Y209" s="3">
        <f t="shared" ref="Y209:Y217" si="124">D209+G209+K209+P209+T209</f>
        <v>0</v>
      </c>
      <c r="Z209" s="3">
        <f t="shared" si="120"/>
        <v>89.5</v>
      </c>
      <c r="AA209" s="3"/>
      <c r="AB209" s="3"/>
      <c r="AC209" s="3"/>
      <c r="AD209" s="3"/>
      <c r="AE209" s="3"/>
      <c r="AF209" s="3"/>
      <c r="AG209" s="3"/>
      <c r="AH209" s="11">
        <v>2012</v>
      </c>
    </row>
    <row r="210" spans="1:34" s="1" customFormat="1" ht="20.25" customHeight="1" x14ac:dyDescent="0.3">
      <c r="A210" s="72"/>
      <c r="B210" s="4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>
        <f t="shared" si="121"/>
        <v>0</v>
      </c>
      <c r="W210" s="3">
        <f t="shared" si="122"/>
        <v>0</v>
      </c>
      <c r="X210" s="3">
        <f t="shared" si="123"/>
        <v>0</v>
      </c>
      <c r="Y210" s="3">
        <f t="shared" si="124"/>
        <v>0</v>
      </c>
      <c r="Z210" s="3">
        <f t="shared" si="120"/>
        <v>0</v>
      </c>
      <c r="AA210" s="3"/>
      <c r="AB210" s="3"/>
      <c r="AC210" s="3"/>
      <c r="AD210" s="3"/>
      <c r="AE210" s="3"/>
      <c r="AF210" s="3"/>
      <c r="AG210" s="3"/>
      <c r="AH210" s="11">
        <v>2013</v>
      </c>
    </row>
    <row r="211" spans="1:34" s="1" customFormat="1" ht="20.25" customHeight="1" x14ac:dyDescent="0.3">
      <c r="A211" s="72"/>
      <c r="B211" s="4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>
        <f t="shared" si="121"/>
        <v>0</v>
      </c>
      <c r="W211" s="3">
        <f t="shared" si="122"/>
        <v>0</v>
      </c>
      <c r="X211" s="3">
        <f t="shared" si="123"/>
        <v>0</v>
      </c>
      <c r="Y211" s="3">
        <f t="shared" si="124"/>
        <v>0</v>
      </c>
      <c r="Z211" s="3">
        <f t="shared" si="120"/>
        <v>0</v>
      </c>
      <c r="AA211" s="3"/>
      <c r="AB211" s="3"/>
      <c r="AC211" s="3"/>
      <c r="AD211" s="3"/>
      <c r="AE211" s="3"/>
      <c r="AF211" s="3"/>
      <c r="AG211" s="3"/>
      <c r="AH211" s="11">
        <v>2014</v>
      </c>
    </row>
    <row r="212" spans="1:34" s="1" customFormat="1" ht="20.25" customHeight="1" x14ac:dyDescent="0.3">
      <c r="A212" s="72"/>
      <c r="B212" s="4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>
        <f t="shared" si="121"/>
        <v>0</v>
      </c>
      <c r="W212" s="3">
        <f t="shared" si="122"/>
        <v>0</v>
      </c>
      <c r="X212" s="3">
        <f t="shared" si="123"/>
        <v>0</v>
      </c>
      <c r="Y212" s="3">
        <f t="shared" si="124"/>
        <v>0</v>
      </c>
      <c r="Z212" s="3">
        <f t="shared" si="120"/>
        <v>0</v>
      </c>
      <c r="AA212" s="3"/>
      <c r="AB212" s="3"/>
      <c r="AC212" s="3"/>
      <c r="AD212" s="3"/>
      <c r="AE212" s="3"/>
      <c r="AF212" s="3"/>
      <c r="AG212" s="3"/>
      <c r="AH212" s="11">
        <v>2015</v>
      </c>
    </row>
    <row r="213" spans="1:34" s="1" customFormat="1" ht="20.25" customHeight="1" x14ac:dyDescent="0.3">
      <c r="A213" s="72"/>
      <c r="B213" s="4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>
        <f t="shared" si="121"/>
        <v>0</v>
      </c>
      <c r="W213" s="3">
        <f t="shared" si="122"/>
        <v>0</v>
      </c>
      <c r="X213" s="3">
        <f t="shared" si="123"/>
        <v>0</v>
      </c>
      <c r="Y213" s="3">
        <f t="shared" si="124"/>
        <v>0</v>
      </c>
      <c r="Z213" s="3">
        <f t="shared" si="120"/>
        <v>0</v>
      </c>
      <c r="AA213" s="3"/>
      <c r="AB213" s="3"/>
      <c r="AC213" s="3"/>
      <c r="AD213" s="3"/>
      <c r="AE213" s="3"/>
      <c r="AF213" s="3"/>
      <c r="AG213" s="3"/>
      <c r="AH213" s="11">
        <v>2016</v>
      </c>
    </row>
    <row r="214" spans="1:34" s="1" customFormat="1" ht="20.25" customHeight="1" x14ac:dyDescent="0.3">
      <c r="A214" s="72"/>
      <c r="B214" s="4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>
        <f t="shared" si="121"/>
        <v>0</v>
      </c>
      <c r="W214" s="3">
        <f t="shared" si="122"/>
        <v>0</v>
      </c>
      <c r="X214" s="3">
        <f t="shared" si="123"/>
        <v>0</v>
      </c>
      <c r="Y214" s="3">
        <f t="shared" si="124"/>
        <v>0</v>
      </c>
      <c r="Z214" s="3">
        <f t="shared" si="120"/>
        <v>0</v>
      </c>
      <c r="AA214" s="3"/>
      <c r="AB214" s="3"/>
      <c r="AC214" s="3"/>
      <c r="AD214" s="3"/>
      <c r="AE214" s="3"/>
      <c r="AF214" s="3"/>
      <c r="AG214" s="3"/>
      <c r="AH214" s="11">
        <v>2017</v>
      </c>
    </row>
    <row r="215" spans="1:34" s="1" customFormat="1" ht="20.25" customHeight="1" x14ac:dyDescent="0.3">
      <c r="A215" s="72"/>
      <c r="B215" s="4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>
        <f t="shared" si="121"/>
        <v>0</v>
      </c>
      <c r="W215" s="3">
        <f t="shared" si="122"/>
        <v>0</v>
      </c>
      <c r="X215" s="3">
        <f t="shared" si="123"/>
        <v>0</v>
      </c>
      <c r="Y215" s="3">
        <f t="shared" si="124"/>
        <v>0</v>
      </c>
      <c r="Z215" s="3">
        <f t="shared" si="120"/>
        <v>0</v>
      </c>
      <c r="AA215" s="3"/>
      <c r="AB215" s="3"/>
      <c r="AC215" s="3"/>
      <c r="AD215" s="3"/>
      <c r="AE215" s="3"/>
      <c r="AF215" s="3"/>
      <c r="AG215" s="3"/>
      <c r="AH215" s="11">
        <v>2018</v>
      </c>
    </row>
    <row r="216" spans="1:34" s="1" customFormat="1" ht="20.25" customHeight="1" x14ac:dyDescent="0.3">
      <c r="A216" s="72"/>
      <c r="B216" s="4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>
        <f t="shared" si="121"/>
        <v>0</v>
      </c>
      <c r="W216" s="3">
        <f t="shared" si="122"/>
        <v>0</v>
      </c>
      <c r="X216" s="3">
        <f t="shared" si="123"/>
        <v>0</v>
      </c>
      <c r="Y216" s="3">
        <f t="shared" si="124"/>
        <v>0</v>
      </c>
      <c r="Z216" s="3">
        <f t="shared" si="120"/>
        <v>0</v>
      </c>
      <c r="AA216" s="3"/>
      <c r="AB216" s="3"/>
      <c r="AC216" s="3"/>
      <c r="AD216" s="3"/>
      <c r="AE216" s="3"/>
      <c r="AF216" s="3"/>
      <c r="AG216" s="3"/>
      <c r="AH216" s="11">
        <v>2019</v>
      </c>
    </row>
    <row r="217" spans="1:34" s="1" customFormat="1" ht="20.25" customHeight="1" x14ac:dyDescent="0.3">
      <c r="A217" s="72"/>
      <c r="B217" s="4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>
        <f t="shared" si="121"/>
        <v>0</v>
      </c>
      <c r="W217" s="3">
        <f t="shared" si="122"/>
        <v>0</v>
      </c>
      <c r="X217" s="3">
        <f t="shared" si="123"/>
        <v>0</v>
      </c>
      <c r="Y217" s="3">
        <f t="shared" si="124"/>
        <v>0</v>
      </c>
      <c r="Z217" s="3">
        <f t="shared" si="120"/>
        <v>0</v>
      </c>
      <c r="AA217" s="3"/>
      <c r="AB217" s="3"/>
      <c r="AC217" s="3"/>
      <c r="AD217" s="3"/>
      <c r="AE217" s="3"/>
      <c r="AF217" s="3"/>
      <c r="AG217" s="3"/>
      <c r="AH217" s="11">
        <v>2020</v>
      </c>
    </row>
    <row r="218" spans="1:34" s="1" customFormat="1" ht="20.25" customHeight="1" x14ac:dyDescent="0.3">
      <c r="A218" s="72"/>
      <c r="B218" s="4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/>
      <c r="AB218" s="3"/>
      <c r="AC218" s="3"/>
      <c r="AD218" s="3"/>
      <c r="AE218" s="3"/>
      <c r="AF218" s="3"/>
      <c r="AG218" s="3"/>
      <c r="AH218" s="11">
        <v>2021</v>
      </c>
    </row>
    <row r="219" spans="1:34" s="1" customFormat="1" ht="20.25" customHeight="1" x14ac:dyDescent="0.3">
      <c r="A219" s="72"/>
      <c r="B219" s="4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>
        <f>I225+M225+R225</f>
        <v>0</v>
      </c>
      <c r="W219" s="3">
        <f>J225</f>
        <v>0</v>
      </c>
      <c r="X219" s="3">
        <f>C225+F225+N225+S225</f>
        <v>0</v>
      </c>
      <c r="Y219" s="3">
        <f>D225+G225+K225+P225+T225</f>
        <v>0</v>
      </c>
      <c r="Z219" s="3">
        <f>SUM(V219:Y219)</f>
        <v>0</v>
      </c>
      <c r="AA219" s="3"/>
      <c r="AB219" s="3"/>
      <c r="AC219" s="3"/>
      <c r="AD219" s="3"/>
      <c r="AE219" s="3"/>
      <c r="AF219" s="3"/>
      <c r="AG219" s="3"/>
      <c r="AH219" s="11">
        <v>2023</v>
      </c>
    </row>
    <row r="220" spans="1:34" s="15" customFormat="1" ht="20.25" customHeight="1" x14ac:dyDescent="0.3">
      <c r="A220" s="72"/>
      <c r="B220" s="49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>
        <f t="shared" ref="V220:V222" si="125">I220+M220+R220</f>
        <v>0</v>
      </c>
      <c r="W220" s="38">
        <f>J220</f>
        <v>0</v>
      </c>
      <c r="X220" s="38">
        <f t="shared" ref="X220:X222" si="126">C220+F220+N220+S220</f>
        <v>0</v>
      </c>
      <c r="Y220" s="38">
        <f t="shared" ref="Y220:Y222" si="127">D220+G220+K220+P220+T220</f>
        <v>0</v>
      </c>
      <c r="Z220" s="38">
        <f t="shared" ref="Z220:Z222" si="128">SUM(V220:Y220)</f>
        <v>0</v>
      </c>
      <c r="AA220" s="38"/>
      <c r="AB220" s="38"/>
      <c r="AC220" s="38"/>
      <c r="AD220" s="38"/>
      <c r="AE220" s="38"/>
      <c r="AF220" s="38"/>
      <c r="AG220" s="38"/>
      <c r="AH220" s="39">
        <v>2022</v>
      </c>
    </row>
    <row r="221" spans="1:34" s="15" customFormat="1" ht="20.25" customHeight="1" x14ac:dyDescent="0.3">
      <c r="A221" s="72"/>
      <c r="B221" s="4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f t="shared" si="125"/>
        <v>0</v>
      </c>
      <c r="W221" s="3">
        <f t="shared" ref="W221:W222" si="129">J221</f>
        <v>0</v>
      </c>
      <c r="X221" s="3">
        <f t="shared" si="126"/>
        <v>0</v>
      </c>
      <c r="Y221" s="3">
        <f t="shared" si="127"/>
        <v>0</v>
      </c>
      <c r="Z221" s="3">
        <f t="shared" si="128"/>
        <v>0</v>
      </c>
      <c r="AA221" s="3"/>
      <c r="AB221" s="3"/>
      <c r="AC221" s="3"/>
      <c r="AD221" s="3"/>
      <c r="AE221" s="3"/>
      <c r="AF221" s="3"/>
      <c r="AG221" s="3"/>
      <c r="AH221" s="11">
        <v>2023</v>
      </c>
    </row>
    <row r="222" spans="1:34" s="15" customFormat="1" ht="20.25" customHeight="1" x14ac:dyDescent="0.3">
      <c r="A222" s="72"/>
      <c r="B222" s="5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>
        <f t="shared" si="125"/>
        <v>0</v>
      </c>
      <c r="W222" s="3">
        <f t="shared" si="129"/>
        <v>0</v>
      </c>
      <c r="X222" s="3">
        <f t="shared" si="126"/>
        <v>0</v>
      </c>
      <c r="Y222" s="3">
        <f t="shared" si="127"/>
        <v>0</v>
      </c>
      <c r="Z222" s="3">
        <f t="shared" si="128"/>
        <v>0</v>
      </c>
      <c r="AA222" s="3"/>
      <c r="AB222" s="3"/>
      <c r="AC222" s="3"/>
      <c r="AD222" s="3"/>
      <c r="AE222" s="3"/>
      <c r="AF222" s="3"/>
      <c r="AG222" s="3"/>
      <c r="AH222" s="11">
        <v>2024</v>
      </c>
    </row>
    <row r="223" spans="1:34" s="15" customFormat="1" ht="20.25" customHeight="1" x14ac:dyDescent="0.3">
      <c r="A223" s="73"/>
      <c r="B223" s="12" t="s">
        <v>26</v>
      </c>
      <c r="C223" s="13">
        <f>SUM(C204:C220)</f>
        <v>0</v>
      </c>
      <c r="D223" s="13">
        <f t="shared" ref="D223:T223" ca="1" si="130">SUM(D208:D225)</f>
        <v>0</v>
      </c>
      <c r="E223" s="13">
        <f>SUM(E208:E220)</f>
        <v>0</v>
      </c>
      <c r="F223" s="13">
        <f>SUM(F208:F220)</f>
        <v>89.5</v>
      </c>
      <c r="G223" s="13">
        <f t="shared" ca="1" si="130"/>
        <v>0</v>
      </c>
      <c r="H223" s="13">
        <f>SUM(H208:H220)</f>
        <v>89.5</v>
      </c>
      <c r="I223" s="13">
        <f>SUM(I208:I220)</f>
        <v>0</v>
      </c>
      <c r="J223" s="13">
        <f>SUM(J208:J220)</f>
        <v>0</v>
      </c>
      <c r="K223" s="13">
        <f t="shared" ca="1" si="130"/>
        <v>0</v>
      </c>
      <c r="L223" s="13">
        <f>SUM(L208:L220)</f>
        <v>0</v>
      </c>
      <c r="M223" s="13">
        <f>SUM(M208:M220)</f>
        <v>0</v>
      </c>
      <c r="N223" s="13">
        <f t="shared" ca="1" si="130"/>
        <v>0</v>
      </c>
      <c r="O223" s="13">
        <f t="shared" ca="1" si="130"/>
        <v>0</v>
      </c>
      <c r="P223" s="13">
        <f t="shared" ca="1" si="130"/>
        <v>0</v>
      </c>
      <c r="Q223" s="13">
        <f>SUM(Q208:Q220)</f>
        <v>0</v>
      </c>
      <c r="R223" s="13">
        <f>SUM(R208:R220)</f>
        <v>0</v>
      </c>
      <c r="S223" s="13">
        <f t="shared" ca="1" si="130"/>
        <v>0</v>
      </c>
      <c r="T223" s="13">
        <f t="shared" ca="1" si="130"/>
        <v>0</v>
      </c>
      <c r="U223" s="13">
        <f>SUM(U208:U220)</f>
        <v>0</v>
      </c>
      <c r="V223" s="13">
        <f>SUM(V208:V220)</f>
        <v>0</v>
      </c>
      <c r="W223" s="13">
        <f>SUM(W208:W220)</f>
        <v>0</v>
      </c>
      <c r="X223" s="13">
        <f>SUM(X208:X220)</f>
        <v>89.5</v>
      </c>
      <c r="Y223" s="13">
        <f t="shared" ref="Y223:AG223" ca="1" si="131">SUM(Y208:Y224)</f>
        <v>0</v>
      </c>
      <c r="Z223" s="13">
        <f>SUM(Z208:AG220)</f>
        <v>89.5</v>
      </c>
      <c r="AA223" s="13">
        <f t="shared" ca="1" si="131"/>
        <v>0</v>
      </c>
      <c r="AB223" s="13">
        <f t="shared" ca="1" si="131"/>
        <v>0</v>
      </c>
      <c r="AC223" s="13">
        <f t="shared" ca="1" si="131"/>
        <v>0</v>
      </c>
      <c r="AD223" s="13">
        <f t="shared" ca="1" si="131"/>
        <v>0</v>
      </c>
      <c r="AE223" s="13">
        <f t="shared" ca="1" si="131"/>
        <v>0</v>
      </c>
      <c r="AF223" s="13">
        <f t="shared" ca="1" si="131"/>
        <v>0</v>
      </c>
      <c r="AG223" s="13">
        <f t="shared" ca="1" si="131"/>
        <v>0</v>
      </c>
      <c r="AH223" s="14"/>
    </row>
    <row r="224" spans="1:34" s="15" customFormat="1" ht="20.25" customHeight="1" x14ac:dyDescent="0.3">
      <c r="A224" s="20"/>
      <c r="B224" s="12" t="s">
        <v>28</v>
      </c>
      <c r="C224" s="13">
        <f t="shared" ref="C224:Y224" si="132">C25+C40+C55+C71+C86+C101+C116+C131+C146+C161+C223+C176+C191+C206</f>
        <v>550.10199999999998</v>
      </c>
      <c r="D224" s="13">
        <f t="shared" ca="1" si="132"/>
        <v>0</v>
      </c>
      <c r="E224" s="13">
        <f t="shared" si="132"/>
        <v>550.10199999999998</v>
      </c>
      <c r="F224" s="13">
        <f t="shared" si="132"/>
        <v>12674.648999999999</v>
      </c>
      <c r="G224" s="13">
        <f t="shared" ca="1" si="132"/>
        <v>0</v>
      </c>
      <c r="H224" s="13">
        <f t="shared" si="132"/>
        <v>12674.648999999999</v>
      </c>
      <c r="I224" s="13">
        <f t="shared" si="132"/>
        <v>1828</v>
      </c>
      <c r="J224" s="13">
        <f t="shared" si="132"/>
        <v>689</v>
      </c>
      <c r="K224" s="13">
        <f t="shared" ca="1" si="132"/>
        <v>0</v>
      </c>
      <c r="L224" s="13">
        <f t="shared" si="132"/>
        <v>2517</v>
      </c>
      <c r="M224" s="13">
        <f t="shared" si="132"/>
        <v>431.59999999999997</v>
      </c>
      <c r="N224" s="13">
        <f t="shared" ca="1" si="132"/>
        <v>0</v>
      </c>
      <c r="O224" s="13">
        <f t="shared" ca="1" si="132"/>
        <v>0</v>
      </c>
      <c r="P224" s="13">
        <f t="shared" ca="1" si="132"/>
        <v>0</v>
      </c>
      <c r="Q224" s="13">
        <f t="shared" si="132"/>
        <v>431.59999999999997</v>
      </c>
      <c r="R224" s="13">
        <f t="shared" si="132"/>
        <v>578.70000000000005</v>
      </c>
      <c r="S224" s="13">
        <f t="shared" ca="1" si="132"/>
        <v>0</v>
      </c>
      <c r="T224" s="13">
        <f t="shared" ca="1" si="132"/>
        <v>0</v>
      </c>
      <c r="U224" s="13">
        <f t="shared" si="132"/>
        <v>578.70000000000005</v>
      </c>
      <c r="V224" s="13">
        <f t="shared" si="132"/>
        <v>2789.2999999999997</v>
      </c>
      <c r="W224" s="13">
        <f t="shared" si="132"/>
        <v>689</v>
      </c>
      <c r="X224" s="13">
        <f t="shared" si="132"/>
        <v>9284.9509999999991</v>
      </c>
      <c r="Y224" s="13">
        <f t="shared" ca="1" si="132"/>
        <v>0</v>
      </c>
      <c r="Z224" s="13">
        <f>Z25+Z40+Z55+Z71+Z86+Z101+Z116+Z131+Z146+Z161+Z223+Z176+Z191+Z206</f>
        <v>26232.780999999999</v>
      </c>
      <c r="AA224" s="13"/>
      <c r="AB224" s="13"/>
      <c r="AC224" s="13"/>
      <c r="AD224" s="13"/>
      <c r="AE224" s="13"/>
      <c r="AF224" s="13"/>
      <c r="AG224" s="13"/>
      <c r="AH224" s="14"/>
    </row>
    <row r="225" spans="1:34" s="15" customFormat="1" ht="20.25" customHeight="1" x14ac:dyDescent="0.3">
      <c r="A225" s="53" t="s">
        <v>84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</row>
    <row r="226" spans="1:34" s="1" customFormat="1" ht="20.25" customHeight="1" x14ac:dyDescent="0.3">
      <c r="A226" s="65" t="s">
        <v>66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7"/>
    </row>
    <row r="227" spans="1:34" s="1" customFormat="1" ht="20.25" customHeight="1" x14ac:dyDescent="0.3">
      <c r="A227" s="71" t="s">
        <v>86</v>
      </c>
      <c r="B227" s="48" t="s">
        <v>21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>
        <f>I227+M227+R227</f>
        <v>0</v>
      </c>
      <c r="W227" s="3">
        <f>J227</f>
        <v>0</v>
      </c>
      <c r="X227" s="3">
        <f>C227+F227+N227+S227</f>
        <v>0</v>
      </c>
      <c r="Y227" s="3">
        <f>D227+G227+K227+P227+T227</f>
        <v>0</v>
      </c>
      <c r="Z227" s="3">
        <f t="shared" ref="Z227:Z262" si="133">SUM(V227:Y227)</f>
        <v>0</v>
      </c>
      <c r="AA227" s="3"/>
      <c r="AB227" s="3"/>
      <c r="AC227" s="3"/>
      <c r="AD227" s="3"/>
      <c r="AE227" s="3"/>
      <c r="AF227" s="3"/>
      <c r="AG227" s="3"/>
      <c r="AH227" s="11">
        <v>2011</v>
      </c>
    </row>
    <row r="228" spans="1:34" s="1" customFormat="1" ht="20.25" customHeight="1" x14ac:dyDescent="0.3">
      <c r="A228" s="72"/>
      <c r="B228" s="49"/>
      <c r="C228" s="3"/>
      <c r="D228" s="3"/>
      <c r="E228" s="3"/>
      <c r="F228" s="3"/>
      <c r="G228" s="3"/>
      <c r="H228" s="3"/>
      <c r="I228" s="3">
        <v>104.5</v>
      </c>
      <c r="J228" s="3"/>
      <c r="K228" s="3"/>
      <c r="L228" s="3">
        <v>104.5</v>
      </c>
      <c r="M228" s="3"/>
      <c r="N228" s="3"/>
      <c r="O228" s="3"/>
      <c r="P228" s="3"/>
      <c r="Q228" s="3"/>
      <c r="R228" s="3"/>
      <c r="S228" s="3"/>
      <c r="T228" s="3"/>
      <c r="U228" s="3"/>
      <c r="V228" s="3">
        <f t="shared" ref="V228:V240" si="134">I228+M228+R228</f>
        <v>104.5</v>
      </c>
      <c r="W228" s="3">
        <f t="shared" ref="W228:W240" si="135">J228</f>
        <v>0</v>
      </c>
      <c r="X228" s="3">
        <f t="shared" ref="X228:X240" si="136">C228+F228+N228+S228</f>
        <v>0</v>
      </c>
      <c r="Y228" s="3">
        <f t="shared" ref="Y228:Y240" si="137">D228+G228+K228+P228+T228</f>
        <v>0</v>
      </c>
      <c r="Z228" s="3">
        <f t="shared" si="133"/>
        <v>104.5</v>
      </c>
      <c r="AA228" s="3"/>
      <c r="AB228" s="3"/>
      <c r="AC228" s="3"/>
      <c r="AD228" s="3"/>
      <c r="AE228" s="3"/>
      <c r="AF228" s="3"/>
      <c r="AG228" s="3"/>
      <c r="AH228" s="11">
        <v>2012</v>
      </c>
    </row>
    <row r="229" spans="1:34" s="1" customFormat="1" ht="20.25" customHeight="1" x14ac:dyDescent="0.3">
      <c r="A229" s="72"/>
      <c r="B229" s="49"/>
      <c r="C229" s="3"/>
      <c r="D229" s="3"/>
      <c r="E229" s="3"/>
      <c r="F229" s="3"/>
      <c r="G229" s="3"/>
      <c r="H229" s="3"/>
      <c r="I229" s="3"/>
      <c r="J229" s="3">
        <v>242</v>
      </c>
      <c r="K229" s="3"/>
      <c r="L229" s="3">
        <f>I229+J229+K229</f>
        <v>242</v>
      </c>
      <c r="M229" s="3"/>
      <c r="N229" s="3"/>
      <c r="O229" s="3"/>
      <c r="P229" s="3"/>
      <c r="Q229" s="3"/>
      <c r="R229" s="3"/>
      <c r="S229" s="3"/>
      <c r="T229" s="3"/>
      <c r="U229" s="3"/>
      <c r="V229" s="3">
        <f t="shared" si="134"/>
        <v>0</v>
      </c>
      <c r="W229" s="3">
        <f t="shared" si="135"/>
        <v>242</v>
      </c>
      <c r="X229" s="3">
        <f t="shared" si="136"/>
        <v>0</v>
      </c>
      <c r="Y229" s="3">
        <f t="shared" si="137"/>
        <v>0</v>
      </c>
      <c r="Z229" s="3">
        <f t="shared" si="133"/>
        <v>242</v>
      </c>
      <c r="AA229" s="3"/>
      <c r="AB229" s="3"/>
      <c r="AC229" s="3"/>
      <c r="AD229" s="3"/>
      <c r="AE229" s="3"/>
      <c r="AF229" s="3"/>
      <c r="AG229" s="3"/>
      <c r="AH229" s="11">
        <v>2013</v>
      </c>
    </row>
    <row r="230" spans="1:34" s="1" customFormat="1" ht="20.25" customHeight="1" x14ac:dyDescent="0.3">
      <c r="A230" s="72"/>
      <c r="B230" s="49"/>
      <c r="C230" s="3"/>
      <c r="D230" s="3"/>
      <c r="E230" s="3"/>
      <c r="F230" s="3"/>
      <c r="G230" s="3"/>
      <c r="H230" s="3"/>
      <c r="I230" s="3"/>
      <c r="J230" s="3">
        <v>740.6</v>
      </c>
      <c r="K230" s="3"/>
      <c r="L230" s="3">
        <f>I230+J230+K230</f>
        <v>740.6</v>
      </c>
      <c r="M230" s="3"/>
      <c r="N230" s="3"/>
      <c r="O230" s="3"/>
      <c r="P230" s="3"/>
      <c r="Q230" s="3"/>
      <c r="R230" s="3"/>
      <c r="S230" s="3"/>
      <c r="T230" s="3"/>
      <c r="U230" s="3"/>
      <c r="V230" s="3">
        <f t="shared" si="134"/>
        <v>0</v>
      </c>
      <c r="W230" s="3">
        <f t="shared" si="135"/>
        <v>740.6</v>
      </c>
      <c r="X230" s="3">
        <f t="shared" si="136"/>
        <v>0</v>
      </c>
      <c r="Y230" s="3">
        <f t="shared" si="137"/>
        <v>0</v>
      </c>
      <c r="Z230" s="3">
        <f t="shared" si="133"/>
        <v>740.6</v>
      </c>
      <c r="AA230" s="3"/>
      <c r="AB230" s="3"/>
      <c r="AC230" s="3"/>
      <c r="AD230" s="3"/>
      <c r="AE230" s="3"/>
      <c r="AF230" s="3"/>
      <c r="AG230" s="3"/>
      <c r="AH230" s="11">
        <v>2014</v>
      </c>
    </row>
    <row r="231" spans="1:34" s="1" customFormat="1" ht="20.25" customHeight="1" x14ac:dyDescent="0.3">
      <c r="A231" s="72"/>
      <c r="B231" s="4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>
        <f t="shared" si="134"/>
        <v>0</v>
      </c>
      <c r="W231" s="3">
        <f t="shared" si="135"/>
        <v>0</v>
      </c>
      <c r="X231" s="3">
        <f t="shared" si="136"/>
        <v>0</v>
      </c>
      <c r="Y231" s="3">
        <f t="shared" si="137"/>
        <v>0</v>
      </c>
      <c r="Z231" s="3">
        <f t="shared" si="133"/>
        <v>0</v>
      </c>
      <c r="AA231" s="3"/>
      <c r="AB231" s="3"/>
      <c r="AC231" s="3"/>
      <c r="AD231" s="3"/>
      <c r="AE231" s="3"/>
      <c r="AF231" s="3"/>
      <c r="AG231" s="3"/>
      <c r="AH231" s="11">
        <v>2015</v>
      </c>
    </row>
    <row r="232" spans="1:34" s="1" customFormat="1" ht="20.25" customHeight="1" x14ac:dyDescent="0.3">
      <c r="A232" s="72"/>
      <c r="B232" s="49"/>
      <c r="C232" s="3"/>
      <c r="D232" s="3"/>
      <c r="E232" s="3"/>
      <c r="F232" s="3"/>
      <c r="G232" s="3"/>
      <c r="H232" s="3"/>
      <c r="I232" s="3"/>
      <c r="J232" s="3">
        <v>336.6</v>
      </c>
      <c r="K232" s="3"/>
      <c r="L232" s="3">
        <f>SUM(I232:K232)</f>
        <v>336.6</v>
      </c>
      <c r="M232" s="3"/>
      <c r="N232" s="3"/>
      <c r="O232" s="3"/>
      <c r="P232" s="3"/>
      <c r="Q232" s="3"/>
      <c r="R232" s="3"/>
      <c r="S232" s="3"/>
      <c r="T232" s="3"/>
      <c r="U232" s="3"/>
      <c r="V232" s="3">
        <f t="shared" si="134"/>
        <v>0</v>
      </c>
      <c r="W232" s="3">
        <f t="shared" si="135"/>
        <v>336.6</v>
      </c>
      <c r="X232" s="3">
        <f t="shared" si="136"/>
        <v>0</v>
      </c>
      <c r="Y232" s="3">
        <f t="shared" si="137"/>
        <v>0</v>
      </c>
      <c r="Z232" s="3">
        <f t="shared" si="133"/>
        <v>336.6</v>
      </c>
      <c r="AA232" s="3"/>
      <c r="AB232" s="3"/>
      <c r="AC232" s="3"/>
      <c r="AD232" s="3"/>
      <c r="AE232" s="3"/>
      <c r="AF232" s="3"/>
      <c r="AG232" s="3"/>
      <c r="AH232" s="11">
        <v>2016</v>
      </c>
    </row>
    <row r="233" spans="1:34" s="1" customFormat="1" ht="20.25" customHeight="1" x14ac:dyDescent="0.3">
      <c r="A233" s="72"/>
      <c r="B233" s="4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>
        <f t="shared" si="134"/>
        <v>0</v>
      </c>
      <c r="W233" s="3">
        <f t="shared" si="135"/>
        <v>0</v>
      </c>
      <c r="X233" s="3">
        <f t="shared" si="136"/>
        <v>0</v>
      </c>
      <c r="Y233" s="3">
        <f t="shared" si="137"/>
        <v>0</v>
      </c>
      <c r="Z233" s="3">
        <f t="shared" si="133"/>
        <v>0</v>
      </c>
      <c r="AA233" s="3"/>
      <c r="AB233" s="3"/>
      <c r="AC233" s="3"/>
      <c r="AD233" s="3"/>
      <c r="AE233" s="3"/>
      <c r="AF233" s="3"/>
      <c r="AG233" s="3"/>
      <c r="AH233" s="11">
        <v>2017</v>
      </c>
    </row>
    <row r="234" spans="1:34" s="1" customFormat="1" ht="20.25" customHeight="1" x14ac:dyDescent="0.3">
      <c r="A234" s="72"/>
      <c r="B234" s="4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>
        <f t="shared" si="134"/>
        <v>0</v>
      </c>
      <c r="W234" s="3">
        <f t="shared" si="135"/>
        <v>0</v>
      </c>
      <c r="X234" s="3">
        <f t="shared" si="136"/>
        <v>0</v>
      </c>
      <c r="Y234" s="3">
        <f t="shared" si="137"/>
        <v>0</v>
      </c>
      <c r="Z234" s="3">
        <f t="shared" si="133"/>
        <v>0</v>
      </c>
      <c r="AA234" s="3"/>
      <c r="AB234" s="3"/>
      <c r="AC234" s="3"/>
      <c r="AD234" s="3"/>
      <c r="AE234" s="3"/>
      <c r="AF234" s="3"/>
      <c r="AG234" s="3"/>
      <c r="AH234" s="11">
        <v>2018</v>
      </c>
    </row>
    <row r="235" spans="1:34" s="1" customFormat="1" ht="20.25" customHeight="1" x14ac:dyDescent="0.3">
      <c r="A235" s="72"/>
      <c r="B235" s="4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>
        <f t="shared" si="134"/>
        <v>0</v>
      </c>
      <c r="W235" s="3">
        <f t="shared" si="135"/>
        <v>0</v>
      </c>
      <c r="X235" s="3">
        <f t="shared" si="136"/>
        <v>0</v>
      </c>
      <c r="Y235" s="3">
        <f t="shared" si="137"/>
        <v>0</v>
      </c>
      <c r="Z235" s="3">
        <f t="shared" si="133"/>
        <v>0</v>
      </c>
      <c r="AA235" s="3"/>
      <c r="AB235" s="3"/>
      <c r="AC235" s="3"/>
      <c r="AD235" s="3"/>
      <c r="AE235" s="3"/>
      <c r="AF235" s="3"/>
      <c r="AG235" s="3"/>
      <c r="AH235" s="11">
        <v>2019</v>
      </c>
    </row>
    <row r="236" spans="1:34" s="1" customFormat="1" ht="20.25" customHeight="1" x14ac:dyDescent="0.3">
      <c r="A236" s="72"/>
      <c r="B236" s="4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>
        <f t="shared" si="134"/>
        <v>0</v>
      </c>
      <c r="W236" s="3">
        <f t="shared" si="135"/>
        <v>0</v>
      </c>
      <c r="X236" s="3">
        <f t="shared" si="136"/>
        <v>0</v>
      </c>
      <c r="Y236" s="3">
        <f t="shared" si="137"/>
        <v>0</v>
      </c>
      <c r="Z236" s="3">
        <f t="shared" si="133"/>
        <v>0</v>
      </c>
      <c r="AA236" s="3"/>
      <c r="AB236" s="3"/>
      <c r="AC236" s="3"/>
      <c r="AD236" s="3"/>
      <c r="AE236" s="3"/>
      <c r="AF236" s="3"/>
      <c r="AG236" s="3"/>
      <c r="AH236" s="11">
        <v>2020</v>
      </c>
    </row>
    <row r="237" spans="1:34" s="1" customFormat="1" ht="20.25" customHeight="1" x14ac:dyDescent="0.3">
      <c r="A237" s="72"/>
      <c r="B237" s="4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9"/>
      <c r="S237" s="3"/>
      <c r="T237" s="3"/>
      <c r="U237" s="3"/>
      <c r="V237" s="3">
        <f t="shared" si="134"/>
        <v>0</v>
      </c>
      <c r="W237" s="3">
        <f t="shared" si="135"/>
        <v>0</v>
      </c>
      <c r="X237" s="3">
        <f t="shared" si="136"/>
        <v>0</v>
      </c>
      <c r="Y237" s="3">
        <f t="shared" si="137"/>
        <v>0</v>
      </c>
      <c r="Z237" s="3">
        <f t="shared" ref="Z237:Z240" si="138">SUM(V237:Y237)</f>
        <v>0</v>
      </c>
      <c r="AA237" s="3"/>
      <c r="AB237" s="3"/>
      <c r="AC237" s="3"/>
      <c r="AD237" s="3"/>
      <c r="AE237" s="3"/>
      <c r="AF237" s="3"/>
      <c r="AG237" s="3"/>
      <c r="AH237" s="11">
        <v>2021</v>
      </c>
    </row>
    <row r="238" spans="1:34" s="1" customFormat="1" ht="20.25" customHeight="1" x14ac:dyDescent="0.3">
      <c r="A238" s="72"/>
      <c r="B238" s="49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40"/>
      <c r="S238" s="38"/>
      <c r="T238" s="38"/>
      <c r="U238" s="38"/>
      <c r="V238" s="38">
        <f t="shared" si="134"/>
        <v>0</v>
      </c>
      <c r="W238" s="38">
        <f t="shared" si="135"/>
        <v>0</v>
      </c>
      <c r="X238" s="38">
        <f t="shared" si="136"/>
        <v>0</v>
      </c>
      <c r="Y238" s="38">
        <f t="shared" si="137"/>
        <v>0</v>
      </c>
      <c r="Z238" s="38">
        <f t="shared" si="138"/>
        <v>0</v>
      </c>
      <c r="AA238" s="38"/>
      <c r="AB238" s="38"/>
      <c r="AC238" s="38"/>
      <c r="AD238" s="38"/>
      <c r="AE238" s="38"/>
      <c r="AF238" s="38"/>
      <c r="AG238" s="38"/>
      <c r="AH238" s="39">
        <v>2022</v>
      </c>
    </row>
    <row r="239" spans="1:34" s="1" customFormat="1" ht="20.25" customHeight="1" x14ac:dyDescent="0.3">
      <c r="A239" s="72"/>
      <c r="B239" s="4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>
        <f t="shared" si="134"/>
        <v>0</v>
      </c>
      <c r="W239" s="3">
        <f t="shared" si="135"/>
        <v>0</v>
      </c>
      <c r="X239" s="3">
        <f t="shared" si="136"/>
        <v>0</v>
      </c>
      <c r="Y239" s="3">
        <f t="shared" si="137"/>
        <v>0</v>
      </c>
      <c r="Z239" s="3">
        <f t="shared" si="138"/>
        <v>0</v>
      </c>
      <c r="AA239" s="3"/>
      <c r="AB239" s="3"/>
      <c r="AC239" s="3"/>
      <c r="AD239" s="3"/>
      <c r="AE239" s="3"/>
      <c r="AF239" s="3"/>
      <c r="AG239" s="3"/>
      <c r="AH239" s="11">
        <v>2023</v>
      </c>
    </row>
    <row r="240" spans="1:34" s="1" customFormat="1" ht="20.25" customHeight="1" x14ac:dyDescent="0.3">
      <c r="A240" s="72"/>
      <c r="B240" s="5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>
        <f t="shared" si="134"/>
        <v>0</v>
      </c>
      <c r="W240" s="3">
        <f t="shared" si="135"/>
        <v>0</v>
      </c>
      <c r="X240" s="3">
        <f t="shared" si="136"/>
        <v>0</v>
      </c>
      <c r="Y240" s="3">
        <f t="shared" si="137"/>
        <v>0</v>
      </c>
      <c r="Z240" s="3">
        <f t="shared" si="138"/>
        <v>0</v>
      </c>
      <c r="AA240" s="3"/>
      <c r="AB240" s="3"/>
      <c r="AC240" s="3"/>
      <c r="AD240" s="3"/>
      <c r="AE240" s="3"/>
      <c r="AF240" s="3"/>
      <c r="AG240" s="3"/>
      <c r="AH240" s="11">
        <v>2024</v>
      </c>
    </row>
    <row r="241" spans="1:34" s="15" customFormat="1" ht="20.25" customHeight="1" x14ac:dyDescent="0.3">
      <c r="A241" s="73"/>
      <c r="B241" s="12" t="s">
        <v>26</v>
      </c>
      <c r="C241" s="13">
        <f>SUM(C227:C239)</f>
        <v>0</v>
      </c>
      <c r="D241" s="13">
        <f t="shared" ref="D241:AG241" si="139">SUM(D227:D239)</f>
        <v>0</v>
      </c>
      <c r="E241" s="13">
        <f t="shared" si="139"/>
        <v>0</v>
      </c>
      <c r="F241" s="13">
        <f t="shared" si="139"/>
        <v>0</v>
      </c>
      <c r="G241" s="13">
        <f t="shared" si="139"/>
        <v>0</v>
      </c>
      <c r="H241" s="13">
        <f t="shared" si="139"/>
        <v>0</v>
      </c>
      <c r="I241" s="13">
        <f t="shared" si="139"/>
        <v>104.5</v>
      </c>
      <c r="J241" s="13">
        <f t="shared" si="139"/>
        <v>1319.2</v>
      </c>
      <c r="K241" s="13">
        <f t="shared" si="139"/>
        <v>0</v>
      </c>
      <c r="L241" s="13">
        <f t="shared" si="139"/>
        <v>1423.6999999999998</v>
      </c>
      <c r="M241" s="13">
        <f t="shared" si="139"/>
        <v>0</v>
      </c>
      <c r="N241" s="13">
        <f t="shared" si="139"/>
        <v>0</v>
      </c>
      <c r="O241" s="13">
        <f t="shared" si="139"/>
        <v>0</v>
      </c>
      <c r="P241" s="13">
        <f t="shared" si="139"/>
        <v>0</v>
      </c>
      <c r="Q241" s="13">
        <f t="shared" si="139"/>
        <v>0</v>
      </c>
      <c r="R241" s="13">
        <f t="shared" si="139"/>
        <v>0</v>
      </c>
      <c r="S241" s="13">
        <f t="shared" si="139"/>
        <v>0</v>
      </c>
      <c r="T241" s="13">
        <f t="shared" si="139"/>
        <v>0</v>
      </c>
      <c r="U241" s="13">
        <f t="shared" si="139"/>
        <v>0</v>
      </c>
      <c r="V241" s="13">
        <f t="shared" si="139"/>
        <v>104.5</v>
      </c>
      <c r="W241" s="13">
        <f t="shared" si="139"/>
        <v>1319.2</v>
      </c>
      <c r="X241" s="13">
        <f t="shared" si="139"/>
        <v>0</v>
      </c>
      <c r="Y241" s="13">
        <f t="shared" si="139"/>
        <v>0</v>
      </c>
      <c r="Z241" s="13">
        <f t="shared" si="139"/>
        <v>1423.6999999999998</v>
      </c>
      <c r="AA241" s="13">
        <f t="shared" si="139"/>
        <v>0</v>
      </c>
      <c r="AB241" s="13">
        <f t="shared" si="139"/>
        <v>0</v>
      </c>
      <c r="AC241" s="13">
        <f t="shared" si="139"/>
        <v>0</v>
      </c>
      <c r="AD241" s="13">
        <f t="shared" si="139"/>
        <v>0</v>
      </c>
      <c r="AE241" s="13">
        <f t="shared" si="139"/>
        <v>0</v>
      </c>
      <c r="AF241" s="13">
        <f t="shared" si="139"/>
        <v>0</v>
      </c>
      <c r="AG241" s="13">
        <f t="shared" si="139"/>
        <v>0</v>
      </c>
      <c r="AH241" s="14"/>
    </row>
    <row r="242" spans="1:34" s="1" customFormat="1" ht="24.95" hidden="1" customHeight="1" x14ac:dyDescent="0.3">
      <c r="A242" s="48">
        <v>2</v>
      </c>
      <c r="B242" s="48" t="s">
        <v>50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>
        <f>I242+M242+R242</f>
        <v>0</v>
      </c>
      <c r="W242" s="3">
        <f>J242</f>
        <v>0</v>
      </c>
      <c r="X242" s="3">
        <f>C242+F242+N242+S242</f>
        <v>0</v>
      </c>
      <c r="Y242" s="3">
        <f>D242+G242+K242+P242+T242</f>
        <v>0</v>
      </c>
      <c r="Z242" s="3">
        <f t="shared" si="133"/>
        <v>0</v>
      </c>
      <c r="AA242" s="3"/>
      <c r="AB242" s="3"/>
      <c r="AC242" s="3"/>
      <c r="AD242" s="3"/>
      <c r="AE242" s="3"/>
      <c r="AF242" s="3"/>
      <c r="AG242" s="3"/>
      <c r="AH242" s="11">
        <v>2011</v>
      </c>
    </row>
    <row r="243" spans="1:34" s="1" customFormat="1" ht="24.95" hidden="1" customHeight="1" x14ac:dyDescent="0.3">
      <c r="A243" s="49"/>
      <c r="B243" s="4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>
        <f t="shared" ref="V243:V251" si="140">I243+M243+R243</f>
        <v>0</v>
      </c>
      <c r="W243" s="3">
        <f t="shared" ref="W243:W251" si="141">J243</f>
        <v>0</v>
      </c>
      <c r="X243" s="3">
        <f t="shared" ref="X243:X251" si="142">C243+F243+N243+S243</f>
        <v>0</v>
      </c>
      <c r="Y243" s="3">
        <f t="shared" ref="Y243:Y251" si="143">D243+G243+K243+P243+T243</f>
        <v>0</v>
      </c>
      <c r="Z243" s="3">
        <f t="shared" si="133"/>
        <v>0</v>
      </c>
      <c r="AA243" s="3"/>
      <c r="AB243" s="3"/>
      <c r="AC243" s="3"/>
      <c r="AD243" s="3"/>
      <c r="AE243" s="3"/>
      <c r="AF243" s="3"/>
      <c r="AG243" s="3"/>
      <c r="AH243" s="11">
        <v>2012</v>
      </c>
    </row>
    <row r="244" spans="1:34" s="1" customFormat="1" ht="24.95" hidden="1" customHeight="1" x14ac:dyDescent="0.3">
      <c r="A244" s="49"/>
      <c r="B244" s="4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>
        <f t="shared" si="140"/>
        <v>0</v>
      </c>
      <c r="W244" s="3">
        <f t="shared" si="141"/>
        <v>0</v>
      </c>
      <c r="X244" s="3">
        <f t="shared" si="142"/>
        <v>0</v>
      </c>
      <c r="Y244" s="3">
        <f t="shared" si="143"/>
        <v>0</v>
      </c>
      <c r="Z244" s="3">
        <f t="shared" si="133"/>
        <v>0</v>
      </c>
      <c r="AA244" s="3"/>
      <c r="AB244" s="3"/>
      <c r="AC244" s="3"/>
      <c r="AD244" s="3"/>
      <c r="AE244" s="3"/>
      <c r="AF244" s="3"/>
      <c r="AG244" s="3"/>
      <c r="AH244" s="11">
        <v>2013</v>
      </c>
    </row>
    <row r="245" spans="1:34" s="1" customFormat="1" ht="24.95" hidden="1" customHeight="1" x14ac:dyDescent="0.3">
      <c r="A245" s="49"/>
      <c r="B245" s="4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>
        <f t="shared" si="140"/>
        <v>0</v>
      </c>
      <c r="W245" s="3">
        <f t="shared" si="141"/>
        <v>0</v>
      </c>
      <c r="X245" s="3">
        <f t="shared" si="142"/>
        <v>0</v>
      </c>
      <c r="Y245" s="3">
        <f t="shared" si="143"/>
        <v>0</v>
      </c>
      <c r="Z245" s="3">
        <f t="shared" si="133"/>
        <v>0</v>
      </c>
      <c r="AA245" s="3"/>
      <c r="AB245" s="3"/>
      <c r="AC245" s="3"/>
      <c r="AD245" s="3"/>
      <c r="AE245" s="3"/>
      <c r="AF245" s="3"/>
      <c r="AG245" s="3"/>
      <c r="AH245" s="11">
        <v>2014</v>
      </c>
    </row>
    <row r="246" spans="1:34" s="1" customFormat="1" ht="24.95" hidden="1" customHeight="1" x14ac:dyDescent="0.3">
      <c r="A246" s="49"/>
      <c r="B246" s="4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>
        <f t="shared" si="140"/>
        <v>0</v>
      </c>
      <c r="W246" s="3">
        <f t="shared" si="141"/>
        <v>0</v>
      </c>
      <c r="X246" s="3">
        <f t="shared" si="142"/>
        <v>0</v>
      </c>
      <c r="Y246" s="3">
        <f t="shared" si="143"/>
        <v>0</v>
      </c>
      <c r="Z246" s="3">
        <f t="shared" si="133"/>
        <v>0</v>
      </c>
      <c r="AA246" s="3"/>
      <c r="AB246" s="3"/>
      <c r="AC246" s="3"/>
      <c r="AD246" s="3"/>
      <c r="AE246" s="3"/>
      <c r="AF246" s="3"/>
      <c r="AG246" s="3"/>
      <c r="AH246" s="11">
        <v>2015</v>
      </c>
    </row>
    <row r="247" spans="1:34" s="1" customFormat="1" ht="24.95" hidden="1" customHeight="1" x14ac:dyDescent="0.3">
      <c r="A247" s="49"/>
      <c r="B247" s="4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>
        <f t="shared" si="140"/>
        <v>0</v>
      </c>
      <c r="W247" s="3">
        <f t="shared" si="141"/>
        <v>0</v>
      </c>
      <c r="X247" s="3">
        <f t="shared" si="142"/>
        <v>0</v>
      </c>
      <c r="Y247" s="3">
        <f t="shared" si="143"/>
        <v>0</v>
      </c>
      <c r="Z247" s="3">
        <f t="shared" si="133"/>
        <v>0</v>
      </c>
      <c r="AA247" s="3"/>
      <c r="AB247" s="3"/>
      <c r="AC247" s="3"/>
      <c r="AD247" s="3"/>
      <c r="AE247" s="3"/>
      <c r="AF247" s="3"/>
      <c r="AG247" s="3"/>
      <c r="AH247" s="11">
        <v>2016</v>
      </c>
    </row>
    <row r="248" spans="1:34" s="1" customFormat="1" ht="24.95" hidden="1" customHeight="1" x14ac:dyDescent="0.3">
      <c r="A248" s="49"/>
      <c r="B248" s="4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>
        <f t="shared" si="140"/>
        <v>0</v>
      </c>
      <c r="W248" s="3">
        <f t="shared" si="141"/>
        <v>0</v>
      </c>
      <c r="X248" s="3">
        <f t="shared" si="142"/>
        <v>0</v>
      </c>
      <c r="Y248" s="3">
        <f t="shared" si="143"/>
        <v>0</v>
      </c>
      <c r="Z248" s="3">
        <f t="shared" si="133"/>
        <v>0</v>
      </c>
      <c r="AA248" s="3"/>
      <c r="AB248" s="3"/>
      <c r="AC248" s="3"/>
      <c r="AD248" s="3"/>
      <c r="AE248" s="3"/>
      <c r="AF248" s="3"/>
      <c r="AG248" s="3"/>
      <c r="AH248" s="11">
        <v>2017</v>
      </c>
    </row>
    <row r="249" spans="1:34" s="1" customFormat="1" ht="24.95" hidden="1" customHeight="1" x14ac:dyDescent="0.3">
      <c r="A249" s="49"/>
      <c r="B249" s="4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>
        <f t="shared" si="140"/>
        <v>0</v>
      </c>
      <c r="W249" s="3">
        <f t="shared" si="141"/>
        <v>0</v>
      </c>
      <c r="X249" s="3">
        <f t="shared" si="142"/>
        <v>0</v>
      </c>
      <c r="Y249" s="3">
        <f t="shared" si="143"/>
        <v>0</v>
      </c>
      <c r="Z249" s="3">
        <f t="shared" si="133"/>
        <v>0</v>
      </c>
      <c r="AA249" s="3"/>
      <c r="AB249" s="3"/>
      <c r="AC249" s="3"/>
      <c r="AD249" s="3"/>
      <c r="AE249" s="3"/>
      <c r="AF249" s="3"/>
      <c r="AG249" s="3"/>
      <c r="AH249" s="11">
        <v>2018</v>
      </c>
    </row>
    <row r="250" spans="1:34" s="1" customFormat="1" ht="24.95" hidden="1" customHeight="1" x14ac:dyDescent="0.3">
      <c r="A250" s="49"/>
      <c r="B250" s="4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>
        <f t="shared" si="140"/>
        <v>0</v>
      </c>
      <c r="W250" s="3">
        <f t="shared" si="141"/>
        <v>0</v>
      </c>
      <c r="X250" s="3">
        <f t="shared" si="142"/>
        <v>0</v>
      </c>
      <c r="Y250" s="3">
        <f t="shared" si="143"/>
        <v>0</v>
      </c>
      <c r="Z250" s="3">
        <f t="shared" si="133"/>
        <v>0</v>
      </c>
      <c r="AA250" s="3"/>
      <c r="AB250" s="3"/>
      <c r="AC250" s="3"/>
      <c r="AD250" s="3"/>
      <c r="AE250" s="3"/>
      <c r="AF250" s="3"/>
      <c r="AG250" s="3"/>
      <c r="AH250" s="11">
        <v>2019</v>
      </c>
    </row>
    <row r="251" spans="1:34" s="1" customFormat="1" ht="24.95" hidden="1" customHeight="1" x14ac:dyDescent="0.3">
      <c r="A251" s="50"/>
      <c r="B251" s="5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>
        <f t="shared" si="140"/>
        <v>0</v>
      </c>
      <c r="W251" s="3">
        <f t="shared" si="141"/>
        <v>0</v>
      </c>
      <c r="X251" s="3">
        <f t="shared" si="142"/>
        <v>0</v>
      </c>
      <c r="Y251" s="3">
        <f t="shared" si="143"/>
        <v>0</v>
      </c>
      <c r="Z251" s="3">
        <f t="shared" si="133"/>
        <v>0</v>
      </c>
      <c r="AA251" s="3"/>
      <c r="AB251" s="3"/>
      <c r="AC251" s="3"/>
      <c r="AD251" s="3"/>
      <c r="AE251" s="3"/>
      <c r="AF251" s="3"/>
      <c r="AG251" s="3"/>
      <c r="AH251" s="11">
        <v>2020</v>
      </c>
    </row>
    <row r="252" spans="1:34" s="15" customFormat="1" ht="24.95" hidden="1" customHeight="1" x14ac:dyDescent="0.3">
      <c r="A252" s="12"/>
      <c r="B252" s="12" t="s">
        <v>26</v>
      </c>
      <c r="C252" s="13"/>
      <c r="D252" s="13"/>
      <c r="E252" s="13"/>
      <c r="F252" s="13"/>
      <c r="G252" s="13"/>
      <c r="H252" s="13"/>
      <c r="I252" s="13">
        <v>0</v>
      </c>
      <c r="J252" s="13"/>
      <c r="K252" s="13"/>
      <c r="L252" s="13">
        <v>0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>
        <f>SUM(V242:V251)</f>
        <v>0</v>
      </c>
      <c r="W252" s="13">
        <f>SUM(W242:W251)</f>
        <v>0</v>
      </c>
      <c r="X252" s="13">
        <f>SUM(X242:X251)</f>
        <v>0</v>
      </c>
      <c r="Y252" s="13">
        <f>SUM(Y242:Y251)</f>
        <v>0</v>
      </c>
      <c r="Z252" s="13">
        <f>SUM(Z242:Z251)</f>
        <v>0</v>
      </c>
      <c r="AA252" s="13"/>
      <c r="AB252" s="13"/>
      <c r="AC252" s="13"/>
      <c r="AD252" s="13"/>
      <c r="AE252" s="13"/>
      <c r="AF252" s="13"/>
      <c r="AG252" s="13"/>
      <c r="AH252" s="14"/>
    </row>
    <row r="253" spans="1:34" s="1" customFormat="1" ht="20.25" customHeight="1" x14ac:dyDescent="0.3">
      <c r="A253" s="71" t="s">
        <v>85</v>
      </c>
      <c r="B253" s="48" t="s">
        <v>22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>
        <f>I253+M253+R253</f>
        <v>0</v>
      </c>
      <c r="W253" s="3">
        <f>J253</f>
        <v>0</v>
      </c>
      <c r="X253" s="3">
        <f>C253+F253+N253+S253</f>
        <v>0</v>
      </c>
      <c r="Y253" s="3">
        <f>D253+G253+K253+P253+T253</f>
        <v>0</v>
      </c>
      <c r="Z253" s="3">
        <f t="shared" si="133"/>
        <v>0</v>
      </c>
      <c r="AA253" s="3"/>
      <c r="AB253" s="3"/>
      <c r="AC253" s="3"/>
      <c r="AD253" s="3"/>
      <c r="AE253" s="3"/>
      <c r="AF253" s="3"/>
      <c r="AG253" s="3"/>
      <c r="AH253" s="11">
        <v>2011</v>
      </c>
    </row>
    <row r="254" spans="1:34" s="1" customFormat="1" ht="20.25" customHeight="1" x14ac:dyDescent="0.3">
      <c r="A254" s="72"/>
      <c r="B254" s="4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>
        <f t="shared" ref="V254:V266" si="144">I254+M254+R254</f>
        <v>0</v>
      </c>
      <c r="W254" s="3">
        <f t="shared" ref="W254:W266" si="145">J254</f>
        <v>0</v>
      </c>
      <c r="X254" s="3">
        <f t="shared" ref="X254:X266" si="146">C254+F254+N254+S254</f>
        <v>0</v>
      </c>
      <c r="Y254" s="3">
        <f t="shared" ref="Y254:Y266" si="147">D254+G254+K254+P254+T254</f>
        <v>0</v>
      </c>
      <c r="Z254" s="3">
        <f t="shared" si="133"/>
        <v>0</v>
      </c>
      <c r="AA254" s="3"/>
      <c r="AB254" s="3"/>
      <c r="AC254" s="3"/>
      <c r="AD254" s="3"/>
      <c r="AE254" s="3"/>
      <c r="AF254" s="3"/>
      <c r="AG254" s="3"/>
      <c r="AH254" s="11">
        <v>2012</v>
      </c>
    </row>
    <row r="255" spans="1:34" s="1" customFormat="1" ht="20.25" customHeight="1" x14ac:dyDescent="0.3">
      <c r="A255" s="72"/>
      <c r="B255" s="49"/>
      <c r="C255" s="3"/>
      <c r="D255" s="3"/>
      <c r="E255" s="3"/>
      <c r="F255" s="3"/>
      <c r="G255" s="3"/>
      <c r="H255" s="3"/>
      <c r="I255" s="3"/>
      <c r="J255" s="3">
        <v>512</v>
      </c>
      <c r="K255" s="3"/>
      <c r="L255" s="3">
        <f>I255+J255+K255</f>
        <v>512</v>
      </c>
      <c r="M255" s="3"/>
      <c r="N255" s="3"/>
      <c r="O255" s="3"/>
      <c r="P255" s="3"/>
      <c r="Q255" s="3"/>
      <c r="R255" s="3"/>
      <c r="S255" s="3"/>
      <c r="T255" s="3"/>
      <c r="U255" s="3"/>
      <c r="V255" s="3">
        <f t="shared" si="144"/>
        <v>0</v>
      </c>
      <c r="W255" s="3">
        <f t="shared" si="145"/>
        <v>512</v>
      </c>
      <c r="X255" s="3">
        <f t="shared" si="146"/>
        <v>0</v>
      </c>
      <c r="Y255" s="3">
        <f t="shared" si="147"/>
        <v>0</v>
      </c>
      <c r="Z255" s="3">
        <f t="shared" si="133"/>
        <v>512</v>
      </c>
      <c r="AA255" s="3"/>
      <c r="AB255" s="3"/>
      <c r="AC255" s="3"/>
      <c r="AD255" s="3"/>
      <c r="AE255" s="3"/>
      <c r="AF255" s="3"/>
      <c r="AG255" s="3"/>
      <c r="AH255" s="11">
        <v>2013</v>
      </c>
    </row>
    <row r="256" spans="1:34" s="1" customFormat="1" ht="20.25" customHeight="1" x14ac:dyDescent="0.3">
      <c r="A256" s="72"/>
      <c r="B256" s="4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>
        <f t="shared" si="144"/>
        <v>0</v>
      </c>
      <c r="W256" s="3">
        <f t="shared" si="145"/>
        <v>0</v>
      </c>
      <c r="X256" s="3">
        <f t="shared" si="146"/>
        <v>0</v>
      </c>
      <c r="Y256" s="3">
        <f t="shared" si="147"/>
        <v>0</v>
      </c>
      <c r="Z256" s="3">
        <f t="shared" si="133"/>
        <v>0</v>
      </c>
      <c r="AA256" s="3"/>
      <c r="AB256" s="3"/>
      <c r="AC256" s="3"/>
      <c r="AD256" s="3"/>
      <c r="AE256" s="3"/>
      <c r="AF256" s="3"/>
      <c r="AG256" s="3"/>
      <c r="AH256" s="11">
        <v>2014</v>
      </c>
    </row>
    <row r="257" spans="1:34" s="1" customFormat="1" ht="20.25" customHeight="1" x14ac:dyDescent="0.3">
      <c r="A257" s="72"/>
      <c r="B257" s="49"/>
      <c r="C257" s="3"/>
      <c r="D257" s="3"/>
      <c r="E257" s="3"/>
      <c r="F257" s="3"/>
      <c r="G257" s="3"/>
      <c r="H257" s="3"/>
      <c r="I257" s="3">
        <v>18.600000000000001</v>
      </c>
      <c r="J257" s="3"/>
      <c r="K257" s="3"/>
      <c r="L257" s="3">
        <f>I257+J257+K257</f>
        <v>18.600000000000001</v>
      </c>
      <c r="M257" s="3"/>
      <c r="N257" s="3"/>
      <c r="O257" s="3"/>
      <c r="P257" s="3"/>
      <c r="Q257" s="3"/>
      <c r="R257" s="3"/>
      <c r="S257" s="3"/>
      <c r="T257" s="3"/>
      <c r="U257" s="3"/>
      <c r="V257" s="3">
        <f t="shared" si="144"/>
        <v>18.600000000000001</v>
      </c>
      <c r="W257" s="3">
        <f t="shared" si="145"/>
        <v>0</v>
      </c>
      <c r="X257" s="3">
        <f t="shared" si="146"/>
        <v>0</v>
      </c>
      <c r="Y257" s="3">
        <f t="shared" si="147"/>
        <v>0</v>
      </c>
      <c r="Z257" s="3">
        <f t="shared" si="133"/>
        <v>18.600000000000001</v>
      </c>
      <c r="AA257" s="3"/>
      <c r="AB257" s="3"/>
      <c r="AC257" s="3"/>
      <c r="AD257" s="3"/>
      <c r="AE257" s="3"/>
      <c r="AF257" s="3"/>
      <c r="AG257" s="3"/>
      <c r="AH257" s="11">
        <v>2015</v>
      </c>
    </row>
    <row r="258" spans="1:34" s="1" customFormat="1" ht="20.25" customHeight="1" x14ac:dyDescent="0.3">
      <c r="A258" s="72"/>
      <c r="B258" s="49"/>
      <c r="C258" s="3"/>
      <c r="D258" s="3"/>
      <c r="E258" s="3"/>
      <c r="F258" s="3"/>
      <c r="G258" s="3"/>
      <c r="H258" s="3"/>
      <c r="I258" s="3"/>
      <c r="J258" s="3">
        <v>2102.9</v>
      </c>
      <c r="K258" s="3"/>
      <c r="L258" s="3">
        <f>I258+J258+K258</f>
        <v>2102.9</v>
      </c>
      <c r="M258" s="3"/>
      <c r="N258" s="3"/>
      <c r="O258" s="3"/>
      <c r="P258" s="3"/>
      <c r="Q258" s="3"/>
      <c r="R258" s="3"/>
      <c r="S258" s="3"/>
      <c r="T258" s="3"/>
      <c r="U258" s="3"/>
      <c r="V258" s="3">
        <f t="shared" si="144"/>
        <v>0</v>
      </c>
      <c r="W258" s="3">
        <f t="shared" si="145"/>
        <v>2102.9</v>
      </c>
      <c r="X258" s="3">
        <f t="shared" si="146"/>
        <v>0</v>
      </c>
      <c r="Y258" s="3">
        <f t="shared" si="147"/>
        <v>0</v>
      </c>
      <c r="Z258" s="3">
        <f t="shared" si="133"/>
        <v>2102.9</v>
      </c>
      <c r="AA258" s="3"/>
      <c r="AB258" s="3"/>
      <c r="AC258" s="3"/>
      <c r="AD258" s="3"/>
      <c r="AE258" s="3"/>
      <c r="AF258" s="3"/>
      <c r="AG258" s="3"/>
      <c r="AH258" s="11">
        <v>2016</v>
      </c>
    </row>
    <row r="259" spans="1:34" s="1" customFormat="1" ht="20.25" customHeight="1" x14ac:dyDescent="0.3">
      <c r="A259" s="72"/>
      <c r="B259" s="4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>
        <f t="shared" si="144"/>
        <v>0</v>
      </c>
      <c r="W259" s="3">
        <f t="shared" si="145"/>
        <v>0</v>
      </c>
      <c r="X259" s="3">
        <f t="shared" si="146"/>
        <v>0</v>
      </c>
      <c r="Y259" s="3">
        <f t="shared" si="147"/>
        <v>0</v>
      </c>
      <c r="Z259" s="3">
        <f t="shared" si="133"/>
        <v>0</v>
      </c>
      <c r="AA259" s="3"/>
      <c r="AB259" s="3"/>
      <c r="AC259" s="3"/>
      <c r="AD259" s="3"/>
      <c r="AE259" s="3"/>
      <c r="AF259" s="3"/>
      <c r="AG259" s="3"/>
      <c r="AH259" s="11">
        <v>2017</v>
      </c>
    </row>
    <row r="260" spans="1:34" s="1" customFormat="1" ht="20.25" customHeight="1" x14ac:dyDescent="0.3">
      <c r="A260" s="72"/>
      <c r="B260" s="4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>
        <f t="shared" si="144"/>
        <v>0</v>
      </c>
      <c r="W260" s="3">
        <f t="shared" si="145"/>
        <v>0</v>
      </c>
      <c r="X260" s="3">
        <f t="shared" si="146"/>
        <v>0</v>
      </c>
      <c r="Y260" s="3">
        <f t="shared" si="147"/>
        <v>0</v>
      </c>
      <c r="Z260" s="3">
        <f t="shared" si="133"/>
        <v>0</v>
      </c>
      <c r="AA260" s="3"/>
      <c r="AB260" s="3"/>
      <c r="AC260" s="3"/>
      <c r="AD260" s="3"/>
      <c r="AE260" s="3"/>
      <c r="AF260" s="3"/>
      <c r="AG260" s="3"/>
      <c r="AH260" s="11">
        <v>2018</v>
      </c>
    </row>
    <row r="261" spans="1:34" s="1" customFormat="1" ht="20.25" customHeight="1" x14ac:dyDescent="0.3">
      <c r="A261" s="72"/>
      <c r="B261" s="4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>
        <f t="shared" si="144"/>
        <v>0</v>
      </c>
      <c r="W261" s="3">
        <f t="shared" si="145"/>
        <v>0</v>
      </c>
      <c r="X261" s="3">
        <f t="shared" si="146"/>
        <v>0</v>
      </c>
      <c r="Y261" s="3">
        <f t="shared" si="147"/>
        <v>0</v>
      </c>
      <c r="Z261" s="3">
        <f t="shared" si="133"/>
        <v>0</v>
      </c>
      <c r="AA261" s="3"/>
      <c r="AB261" s="3"/>
      <c r="AC261" s="3"/>
      <c r="AD261" s="3"/>
      <c r="AE261" s="3"/>
      <c r="AF261" s="3"/>
      <c r="AG261" s="3"/>
      <c r="AH261" s="11">
        <v>2019</v>
      </c>
    </row>
    <row r="262" spans="1:34" s="1" customFormat="1" ht="20.25" customHeight="1" x14ac:dyDescent="0.3">
      <c r="A262" s="72"/>
      <c r="B262" s="4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>
        <f t="shared" si="144"/>
        <v>0</v>
      </c>
      <c r="W262" s="3">
        <f t="shared" si="145"/>
        <v>0</v>
      </c>
      <c r="X262" s="3">
        <f t="shared" si="146"/>
        <v>0</v>
      </c>
      <c r="Y262" s="3">
        <f t="shared" si="147"/>
        <v>0</v>
      </c>
      <c r="Z262" s="3">
        <f t="shared" si="133"/>
        <v>0</v>
      </c>
      <c r="AA262" s="3"/>
      <c r="AB262" s="3"/>
      <c r="AC262" s="3"/>
      <c r="AD262" s="3"/>
      <c r="AE262" s="3"/>
      <c r="AF262" s="3"/>
      <c r="AG262" s="3"/>
      <c r="AH262" s="11">
        <v>2020</v>
      </c>
    </row>
    <row r="263" spans="1:34" s="1" customFormat="1" ht="20.25" customHeight="1" x14ac:dyDescent="0.3">
      <c r="A263" s="72"/>
      <c r="B263" s="4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9"/>
      <c r="S263" s="3"/>
      <c r="T263" s="3"/>
      <c r="U263" s="3"/>
      <c r="V263" s="3">
        <f t="shared" si="144"/>
        <v>0</v>
      </c>
      <c r="W263" s="3">
        <f t="shared" si="145"/>
        <v>0</v>
      </c>
      <c r="X263" s="3">
        <f t="shared" si="146"/>
        <v>0</v>
      </c>
      <c r="Y263" s="3">
        <f t="shared" si="147"/>
        <v>0</v>
      </c>
      <c r="Z263" s="3">
        <f t="shared" ref="Z263:Z266" si="148">SUM(V263:Y263)</f>
        <v>0</v>
      </c>
      <c r="AA263" s="3"/>
      <c r="AB263" s="3"/>
      <c r="AC263" s="3"/>
      <c r="AD263" s="3"/>
      <c r="AE263" s="3"/>
      <c r="AF263" s="3"/>
      <c r="AG263" s="3"/>
      <c r="AH263" s="11">
        <v>2021</v>
      </c>
    </row>
    <row r="264" spans="1:34" s="1" customFormat="1" ht="20.25" customHeight="1" x14ac:dyDescent="0.3">
      <c r="A264" s="72"/>
      <c r="B264" s="49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40"/>
      <c r="S264" s="38"/>
      <c r="T264" s="38"/>
      <c r="U264" s="38"/>
      <c r="V264" s="38">
        <f t="shared" si="144"/>
        <v>0</v>
      </c>
      <c r="W264" s="38">
        <f t="shared" si="145"/>
        <v>0</v>
      </c>
      <c r="X264" s="38">
        <f t="shared" si="146"/>
        <v>0</v>
      </c>
      <c r="Y264" s="38">
        <f t="shared" si="147"/>
        <v>0</v>
      </c>
      <c r="Z264" s="38">
        <f t="shared" si="148"/>
        <v>0</v>
      </c>
      <c r="AA264" s="38"/>
      <c r="AB264" s="38"/>
      <c r="AC264" s="38"/>
      <c r="AD264" s="38"/>
      <c r="AE264" s="38"/>
      <c r="AF264" s="38"/>
      <c r="AG264" s="38"/>
      <c r="AH264" s="39">
        <v>2022</v>
      </c>
    </row>
    <row r="265" spans="1:34" s="1" customFormat="1" ht="20.25" customHeight="1" x14ac:dyDescent="0.3">
      <c r="A265" s="72"/>
      <c r="B265" s="4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>
        <f t="shared" si="144"/>
        <v>0</v>
      </c>
      <c r="W265" s="3">
        <f t="shared" si="145"/>
        <v>0</v>
      </c>
      <c r="X265" s="3">
        <f t="shared" si="146"/>
        <v>0</v>
      </c>
      <c r="Y265" s="3">
        <f t="shared" si="147"/>
        <v>0</v>
      </c>
      <c r="Z265" s="3">
        <f t="shared" si="148"/>
        <v>0</v>
      </c>
      <c r="AA265" s="3"/>
      <c r="AB265" s="3"/>
      <c r="AC265" s="3"/>
      <c r="AD265" s="3"/>
      <c r="AE265" s="3"/>
      <c r="AF265" s="3"/>
      <c r="AG265" s="3"/>
      <c r="AH265" s="11">
        <v>2023</v>
      </c>
    </row>
    <row r="266" spans="1:34" s="1" customFormat="1" ht="20.25" customHeight="1" x14ac:dyDescent="0.3">
      <c r="A266" s="72"/>
      <c r="B266" s="5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>
        <f t="shared" si="144"/>
        <v>0</v>
      </c>
      <c r="W266" s="3">
        <f t="shared" si="145"/>
        <v>0</v>
      </c>
      <c r="X266" s="3">
        <f t="shared" si="146"/>
        <v>0</v>
      </c>
      <c r="Y266" s="3">
        <f t="shared" si="147"/>
        <v>0</v>
      </c>
      <c r="Z266" s="3">
        <f t="shared" si="148"/>
        <v>0</v>
      </c>
      <c r="AA266" s="3"/>
      <c r="AB266" s="3"/>
      <c r="AC266" s="3"/>
      <c r="AD266" s="3"/>
      <c r="AE266" s="3"/>
      <c r="AF266" s="3"/>
      <c r="AG266" s="3"/>
      <c r="AH266" s="11">
        <v>2024</v>
      </c>
    </row>
    <row r="267" spans="1:34" s="15" customFormat="1" ht="20.25" customHeight="1" x14ac:dyDescent="0.3">
      <c r="A267" s="73"/>
      <c r="B267" s="12" t="s">
        <v>26</v>
      </c>
      <c r="C267" s="13">
        <f>SUM(C253:C265)</f>
        <v>0</v>
      </c>
      <c r="D267" s="13">
        <f t="shared" ref="D267:AG267" si="149">SUM(D253:D265)</f>
        <v>0</v>
      </c>
      <c r="E267" s="13">
        <f t="shared" si="149"/>
        <v>0</v>
      </c>
      <c r="F267" s="13">
        <f t="shared" si="149"/>
        <v>0</v>
      </c>
      <c r="G267" s="13">
        <f t="shared" si="149"/>
        <v>0</v>
      </c>
      <c r="H267" s="13">
        <f t="shared" si="149"/>
        <v>0</v>
      </c>
      <c r="I267" s="13">
        <f t="shared" si="149"/>
        <v>18.600000000000001</v>
      </c>
      <c r="J267" s="13">
        <f t="shared" si="149"/>
        <v>2614.9</v>
      </c>
      <c r="K267" s="13">
        <f t="shared" si="149"/>
        <v>0</v>
      </c>
      <c r="L267" s="13">
        <f t="shared" si="149"/>
        <v>2633.5</v>
      </c>
      <c r="M267" s="13">
        <f t="shared" si="149"/>
        <v>0</v>
      </c>
      <c r="N267" s="13">
        <f t="shared" si="149"/>
        <v>0</v>
      </c>
      <c r="O267" s="13">
        <f t="shared" si="149"/>
        <v>0</v>
      </c>
      <c r="P267" s="13">
        <f t="shared" si="149"/>
        <v>0</v>
      </c>
      <c r="Q267" s="13">
        <f t="shared" si="149"/>
        <v>0</v>
      </c>
      <c r="R267" s="13">
        <f t="shared" si="149"/>
        <v>0</v>
      </c>
      <c r="S267" s="13">
        <f t="shared" si="149"/>
        <v>0</v>
      </c>
      <c r="T267" s="13">
        <f t="shared" si="149"/>
        <v>0</v>
      </c>
      <c r="U267" s="13">
        <f t="shared" si="149"/>
        <v>0</v>
      </c>
      <c r="V267" s="13">
        <f t="shared" si="149"/>
        <v>18.600000000000001</v>
      </c>
      <c r="W267" s="13">
        <f t="shared" si="149"/>
        <v>2614.9</v>
      </c>
      <c r="X267" s="13">
        <f t="shared" si="149"/>
        <v>0</v>
      </c>
      <c r="Y267" s="13">
        <f t="shared" si="149"/>
        <v>0</v>
      </c>
      <c r="Z267" s="13">
        <f t="shared" si="149"/>
        <v>2633.5</v>
      </c>
      <c r="AA267" s="13">
        <f t="shared" si="149"/>
        <v>0</v>
      </c>
      <c r="AB267" s="13">
        <f t="shared" si="149"/>
        <v>0</v>
      </c>
      <c r="AC267" s="13">
        <f t="shared" si="149"/>
        <v>0</v>
      </c>
      <c r="AD267" s="13">
        <f t="shared" si="149"/>
        <v>0</v>
      </c>
      <c r="AE267" s="13">
        <f t="shared" si="149"/>
        <v>0</v>
      </c>
      <c r="AF267" s="13">
        <f t="shared" si="149"/>
        <v>0</v>
      </c>
      <c r="AG267" s="13">
        <f t="shared" si="149"/>
        <v>0</v>
      </c>
      <c r="AH267" s="14"/>
    </row>
    <row r="268" spans="1:34" s="1" customFormat="1" ht="24.95" hidden="1" customHeight="1" x14ac:dyDescent="0.3">
      <c r="A268" s="78">
        <v>3</v>
      </c>
      <c r="B268" s="48" t="s">
        <v>17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>
        <f>I268+M268+R268</f>
        <v>0</v>
      </c>
      <c r="W268" s="3">
        <f>J268</f>
        <v>0</v>
      </c>
      <c r="X268" s="3">
        <f>C268+F268+N268+S268</f>
        <v>0</v>
      </c>
      <c r="Y268" s="3">
        <f>D268+G268+K268+P268+T268</f>
        <v>0</v>
      </c>
      <c r="Z268" s="3">
        <f t="shared" ref="Z268:Z289" si="150">SUM(V268:Y268)</f>
        <v>0</v>
      </c>
      <c r="AA268" s="3"/>
      <c r="AB268" s="3"/>
      <c r="AC268" s="3"/>
      <c r="AD268" s="3"/>
      <c r="AE268" s="3"/>
      <c r="AF268" s="3"/>
      <c r="AG268" s="3"/>
      <c r="AH268" s="11">
        <v>2011</v>
      </c>
    </row>
    <row r="269" spans="1:34" s="1" customFormat="1" ht="24.95" hidden="1" customHeight="1" x14ac:dyDescent="0.3">
      <c r="A269" s="78"/>
      <c r="B269" s="4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>
        <f t="shared" ref="V269:V277" si="151">I269+M269+R269</f>
        <v>0</v>
      </c>
      <c r="W269" s="3">
        <f t="shared" ref="W269:W277" si="152">J269</f>
        <v>0</v>
      </c>
      <c r="X269" s="3">
        <f t="shared" ref="X269:X277" si="153">C269+F269+N269+S269</f>
        <v>0</v>
      </c>
      <c r="Y269" s="3">
        <f t="shared" ref="Y269:Y277" si="154">D269+G269+K269+P269+T269</f>
        <v>0</v>
      </c>
      <c r="Z269" s="3">
        <f t="shared" si="150"/>
        <v>0</v>
      </c>
      <c r="AA269" s="3"/>
      <c r="AB269" s="3"/>
      <c r="AC269" s="3"/>
      <c r="AD269" s="3"/>
      <c r="AE269" s="3"/>
      <c r="AF269" s="3"/>
      <c r="AG269" s="3"/>
      <c r="AH269" s="11">
        <v>2012</v>
      </c>
    </row>
    <row r="270" spans="1:34" s="1" customFormat="1" ht="24.95" hidden="1" customHeight="1" x14ac:dyDescent="0.3">
      <c r="A270" s="78"/>
      <c r="B270" s="4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>
        <f t="shared" si="151"/>
        <v>0</v>
      </c>
      <c r="W270" s="3">
        <f t="shared" si="152"/>
        <v>0</v>
      </c>
      <c r="X270" s="3">
        <f t="shared" si="153"/>
        <v>0</v>
      </c>
      <c r="Y270" s="3">
        <f t="shared" si="154"/>
        <v>0</v>
      </c>
      <c r="Z270" s="3">
        <f t="shared" si="150"/>
        <v>0</v>
      </c>
      <c r="AA270" s="3"/>
      <c r="AB270" s="3"/>
      <c r="AC270" s="3"/>
      <c r="AD270" s="3"/>
      <c r="AE270" s="3"/>
      <c r="AF270" s="3"/>
      <c r="AG270" s="3"/>
      <c r="AH270" s="11">
        <v>2013</v>
      </c>
    </row>
    <row r="271" spans="1:34" s="1" customFormat="1" ht="24.95" hidden="1" customHeight="1" x14ac:dyDescent="0.3">
      <c r="A271" s="78"/>
      <c r="B271" s="4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>
        <f t="shared" si="151"/>
        <v>0</v>
      </c>
      <c r="W271" s="3">
        <f t="shared" si="152"/>
        <v>0</v>
      </c>
      <c r="X271" s="3">
        <f t="shared" si="153"/>
        <v>0</v>
      </c>
      <c r="Y271" s="3">
        <f t="shared" si="154"/>
        <v>0</v>
      </c>
      <c r="Z271" s="3">
        <f t="shared" si="150"/>
        <v>0</v>
      </c>
      <c r="AA271" s="3"/>
      <c r="AB271" s="3"/>
      <c r="AC271" s="3"/>
      <c r="AD271" s="3"/>
      <c r="AE271" s="3"/>
      <c r="AF271" s="3"/>
      <c r="AG271" s="3"/>
      <c r="AH271" s="11">
        <v>2014</v>
      </c>
    </row>
    <row r="272" spans="1:34" s="1" customFormat="1" ht="24.95" hidden="1" customHeight="1" x14ac:dyDescent="0.3">
      <c r="A272" s="78"/>
      <c r="B272" s="4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>
        <f t="shared" si="151"/>
        <v>0</v>
      </c>
      <c r="W272" s="3">
        <f t="shared" si="152"/>
        <v>0</v>
      </c>
      <c r="X272" s="3">
        <f t="shared" si="153"/>
        <v>0</v>
      </c>
      <c r="Y272" s="3">
        <f t="shared" si="154"/>
        <v>0</v>
      </c>
      <c r="Z272" s="3">
        <f t="shared" si="150"/>
        <v>0</v>
      </c>
      <c r="AA272" s="3"/>
      <c r="AB272" s="3"/>
      <c r="AC272" s="3"/>
      <c r="AD272" s="3"/>
      <c r="AE272" s="3"/>
      <c r="AF272" s="3"/>
      <c r="AG272" s="3"/>
      <c r="AH272" s="11">
        <v>2015</v>
      </c>
    </row>
    <row r="273" spans="1:34" s="1" customFormat="1" ht="24.95" hidden="1" customHeight="1" x14ac:dyDescent="0.3">
      <c r="A273" s="78"/>
      <c r="B273" s="4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>
        <f t="shared" si="151"/>
        <v>0</v>
      </c>
      <c r="W273" s="3">
        <f t="shared" si="152"/>
        <v>0</v>
      </c>
      <c r="X273" s="3">
        <f t="shared" si="153"/>
        <v>0</v>
      </c>
      <c r="Y273" s="3">
        <f t="shared" si="154"/>
        <v>0</v>
      </c>
      <c r="Z273" s="3">
        <f t="shared" si="150"/>
        <v>0</v>
      </c>
      <c r="AA273" s="3"/>
      <c r="AB273" s="3"/>
      <c r="AC273" s="3"/>
      <c r="AD273" s="3"/>
      <c r="AE273" s="3"/>
      <c r="AF273" s="3"/>
      <c r="AG273" s="3"/>
      <c r="AH273" s="11">
        <v>2016</v>
      </c>
    </row>
    <row r="274" spans="1:34" s="1" customFormat="1" ht="24.95" hidden="1" customHeight="1" x14ac:dyDescent="0.3">
      <c r="A274" s="78"/>
      <c r="B274" s="4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>
        <f t="shared" si="151"/>
        <v>0</v>
      </c>
      <c r="W274" s="3">
        <f t="shared" si="152"/>
        <v>0</v>
      </c>
      <c r="X274" s="3">
        <f t="shared" si="153"/>
        <v>0</v>
      </c>
      <c r="Y274" s="3">
        <f t="shared" si="154"/>
        <v>0</v>
      </c>
      <c r="Z274" s="3">
        <f t="shared" si="150"/>
        <v>0</v>
      </c>
      <c r="AA274" s="3"/>
      <c r="AB274" s="3"/>
      <c r="AC274" s="3"/>
      <c r="AD274" s="3"/>
      <c r="AE274" s="3"/>
      <c r="AF274" s="3"/>
      <c r="AG274" s="3"/>
      <c r="AH274" s="11">
        <v>2017</v>
      </c>
    </row>
    <row r="275" spans="1:34" s="1" customFormat="1" ht="24.95" hidden="1" customHeight="1" x14ac:dyDescent="0.3">
      <c r="A275" s="78"/>
      <c r="B275" s="4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>
        <f t="shared" si="151"/>
        <v>0</v>
      </c>
      <c r="W275" s="3">
        <f t="shared" si="152"/>
        <v>0</v>
      </c>
      <c r="X275" s="3">
        <f t="shared" si="153"/>
        <v>0</v>
      </c>
      <c r="Y275" s="3">
        <f t="shared" si="154"/>
        <v>0</v>
      </c>
      <c r="Z275" s="3">
        <f t="shared" si="150"/>
        <v>0</v>
      </c>
      <c r="AA275" s="3"/>
      <c r="AB275" s="3"/>
      <c r="AC275" s="3"/>
      <c r="AD275" s="3"/>
      <c r="AE275" s="3"/>
      <c r="AF275" s="3"/>
      <c r="AG275" s="3"/>
      <c r="AH275" s="11">
        <v>2018</v>
      </c>
    </row>
    <row r="276" spans="1:34" s="1" customFormat="1" ht="24.95" hidden="1" customHeight="1" x14ac:dyDescent="0.3">
      <c r="A276" s="78"/>
      <c r="B276" s="4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>
        <f t="shared" si="151"/>
        <v>0</v>
      </c>
      <c r="W276" s="3">
        <f t="shared" si="152"/>
        <v>0</v>
      </c>
      <c r="X276" s="3">
        <f t="shared" si="153"/>
        <v>0</v>
      </c>
      <c r="Y276" s="3">
        <f t="shared" si="154"/>
        <v>0</v>
      </c>
      <c r="Z276" s="3">
        <f t="shared" si="150"/>
        <v>0</v>
      </c>
      <c r="AA276" s="3"/>
      <c r="AB276" s="3"/>
      <c r="AC276" s="3"/>
      <c r="AD276" s="3"/>
      <c r="AE276" s="3"/>
      <c r="AF276" s="3"/>
      <c r="AG276" s="3"/>
      <c r="AH276" s="11">
        <v>2019</v>
      </c>
    </row>
    <row r="277" spans="1:34" s="1" customFormat="1" ht="24.95" hidden="1" customHeight="1" x14ac:dyDescent="0.3">
      <c r="A277" s="78"/>
      <c r="B277" s="5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>
        <f t="shared" si="151"/>
        <v>0</v>
      </c>
      <c r="W277" s="3">
        <f t="shared" si="152"/>
        <v>0</v>
      </c>
      <c r="X277" s="3">
        <f t="shared" si="153"/>
        <v>0</v>
      </c>
      <c r="Y277" s="3">
        <f t="shared" si="154"/>
        <v>0</v>
      </c>
      <c r="Z277" s="3">
        <f t="shared" si="150"/>
        <v>0</v>
      </c>
      <c r="AA277" s="3"/>
      <c r="AB277" s="3"/>
      <c r="AC277" s="3"/>
      <c r="AD277" s="3"/>
      <c r="AE277" s="3"/>
      <c r="AF277" s="3"/>
      <c r="AG277" s="3"/>
      <c r="AH277" s="11">
        <v>2020</v>
      </c>
    </row>
    <row r="278" spans="1:34" s="15" customFormat="1" ht="24.95" hidden="1" customHeight="1" x14ac:dyDescent="0.3">
      <c r="A278" s="12"/>
      <c r="B278" s="12" t="s">
        <v>26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>
        <f>SUM(S274:S277)</f>
        <v>0</v>
      </c>
      <c r="T278" s="13">
        <f t="shared" ref="T278:Z278" si="155">SUM(T268:T277)</f>
        <v>0</v>
      </c>
      <c r="U278" s="13">
        <f t="shared" si="155"/>
        <v>0</v>
      </c>
      <c r="V278" s="13">
        <f t="shared" si="155"/>
        <v>0</v>
      </c>
      <c r="W278" s="13">
        <f t="shared" si="155"/>
        <v>0</v>
      </c>
      <c r="X278" s="13">
        <f t="shared" si="155"/>
        <v>0</v>
      </c>
      <c r="Y278" s="13">
        <f t="shared" si="155"/>
        <v>0</v>
      </c>
      <c r="Z278" s="13">
        <f t="shared" si="155"/>
        <v>0</v>
      </c>
      <c r="AA278" s="13"/>
      <c r="AB278" s="13"/>
      <c r="AC278" s="13"/>
      <c r="AD278" s="13"/>
      <c r="AE278" s="13"/>
      <c r="AF278" s="13"/>
      <c r="AG278" s="13"/>
      <c r="AH278" s="14"/>
    </row>
    <row r="279" spans="1:34" s="15" customFormat="1" ht="24.95" customHeight="1" x14ac:dyDescent="0.3">
      <c r="A279" s="53" t="s">
        <v>67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5"/>
    </row>
    <row r="280" spans="1:34" s="1" customFormat="1" ht="20.25" customHeight="1" x14ac:dyDescent="0.3">
      <c r="A280" s="71" t="s">
        <v>87</v>
      </c>
      <c r="B280" s="48" t="s">
        <v>18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>
        <v>200</v>
      </c>
      <c r="N280" s="3"/>
      <c r="O280" s="3"/>
      <c r="P280" s="3"/>
      <c r="Q280" s="3">
        <f>M280+P280</f>
        <v>200</v>
      </c>
      <c r="R280" s="3"/>
      <c r="S280" s="3"/>
      <c r="T280" s="3"/>
      <c r="U280" s="3"/>
      <c r="V280" s="3">
        <f>I280+M280+R280</f>
        <v>200</v>
      </c>
      <c r="W280" s="3">
        <f>J280</f>
        <v>0</v>
      </c>
      <c r="X280" s="3">
        <f>C280+F280+N280+S280</f>
        <v>0</v>
      </c>
      <c r="Y280" s="3">
        <f>D280+G280+K280+P280+T280</f>
        <v>0</v>
      </c>
      <c r="Z280" s="3">
        <f t="shared" si="150"/>
        <v>200</v>
      </c>
      <c r="AA280" s="3"/>
      <c r="AB280" s="3"/>
      <c r="AC280" s="3"/>
      <c r="AD280" s="3"/>
      <c r="AE280" s="3"/>
      <c r="AF280" s="3"/>
      <c r="AG280" s="3"/>
      <c r="AH280" s="11">
        <v>2011</v>
      </c>
    </row>
    <row r="281" spans="1:34" s="1" customFormat="1" ht="20.25" customHeight="1" x14ac:dyDescent="0.3">
      <c r="A281" s="72"/>
      <c r="B281" s="4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>
        <f t="shared" ref="V281:V291" si="156">I281+M281+R281</f>
        <v>0</v>
      </c>
      <c r="W281" s="3">
        <f t="shared" ref="W281:W293" si="157">J281</f>
        <v>0</v>
      </c>
      <c r="X281" s="3">
        <f t="shared" ref="X281:X293" si="158">C281+F281+N281+S281</f>
        <v>0</v>
      </c>
      <c r="Y281" s="3">
        <f t="shared" ref="Y281:Y293" si="159">D281+G281+K281+P281+T281</f>
        <v>0</v>
      </c>
      <c r="Z281" s="3">
        <f t="shared" si="150"/>
        <v>0</v>
      </c>
      <c r="AA281" s="3"/>
      <c r="AB281" s="3"/>
      <c r="AC281" s="3"/>
      <c r="AD281" s="3"/>
      <c r="AE281" s="3"/>
      <c r="AF281" s="3"/>
      <c r="AG281" s="3"/>
      <c r="AH281" s="11">
        <v>2012</v>
      </c>
    </row>
    <row r="282" spans="1:34" s="1" customFormat="1" ht="20.25" customHeight="1" x14ac:dyDescent="0.3">
      <c r="A282" s="72"/>
      <c r="B282" s="49"/>
      <c r="C282" s="3"/>
      <c r="D282" s="3"/>
      <c r="E282" s="3"/>
      <c r="F282" s="3"/>
      <c r="G282" s="3"/>
      <c r="H282" s="3"/>
      <c r="I282" s="3"/>
      <c r="J282" s="3">
        <v>850</v>
      </c>
      <c r="K282" s="3"/>
      <c r="L282" s="3">
        <f>I282+J282+K282</f>
        <v>850</v>
      </c>
      <c r="M282" s="3"/>
      <c r="N282" s="3"/>
      <c r="O282" s="3"/>
      <c r="P282" s="3"/>
      <c r="Q282" s="3"/>
      <c r="R282" s="3"/>
      <c r="S282" s="3"/>
      <c r="T282" s="3"/>
      <c r="U282" s="3"/>
      <c r="V282" s="3">
        <f t="shared" si="156"/>
        <v>0</v>
      </c>
      <c r="W282" s="3">
        <f t="shared" si="157"/>
        <v>850</v>
      </c>
      <c r="X282" s="3">
        <f t="shared" si="158"/>
        <v>0</v>
      </c>
      <c r="Y282" s="3">
        <f t="shared" si="159"/>
        <v>0</v>
      </c>
      <c r="Z282" s="3">
        <f t="shared" si="150"/>
        <v>850</v>
      </c>
      <c r="AA282" s="3"/>
      <c r="AB282" s="3"/>
      <c r="AC282" s="3"/>
      <c r="AD282" s="3"/>
      <c r="AE282" s="3"/>
      <c r="AF282" s="3"/>
      <c r="AG282" s="3"/>
      <c r="AH282" s="11">
        <v>2013</v>
      </c>
    </row>
    <row r="283" spans="1:34" s="1" customFormat="1" ht="20.25" customHeight="1" x14ac:dyDescent="0.3">
      <c r="A283" s="72"/>
      <c r="B283" s="49"/>
      <c r="C283" s="3"/>
      <c r="D283" s="3"/>
      <c r="E283" s="3"/>
      <c r="F283" s="3"/>
      <c r="G283" s="3"/>
      <c r="H283" s="3"/>
      <c r="I283" s="3"/>
      <c r="J283" s="3">
        <v>772</v>
      </c>
      <c r="K283" s="3"/>
      <c r="L283" s="3">
        <f>I283+J283+K283</f>
        <v>772</v>
      </c>
      <c r="M283" s="3"/>
      <c r="N283" s="3"/>
      <c r="O283" s="3"/>
      <c r="P283" s="3"/>
      <c r="Q283" s="3"/>
      <c r="R283" s="3"/>
      <c r="S283" s="3"/>
      <c r="T283" s="3"/>
      <c r="U283" s="3"/>
      <c r="V283" s="3">
        <f t="shared" si="156"/>
        <v>0</v>
      </c>
      <c r="W283" s="3">
        <f t="shared" si="157"/>
        <v>772</v>
      </c>
      <c r="X283" s="3">
        <f t="shared" si="158"/>
        <v>0</v>
      </c>
      <c r="Y283" s="3">
        <f t="shared" si="159"/>
        <v>0</v>
      </c>
      <c r="Z283" s="3">
        <f t="shared" si="150"/>
        <v>772</v>
      </c>
      <c r="AA283" s="3"/>
      <c r="AB283" s="3"/>
      <c r="AC283" s="3"/>
      <c r="AD283" s="3"/>
      <c r="AE283" s="3"/>
      <c r="AF283" s="3"/>
      <c r="AG283" s="3"/>
      <c r="AH283" s="11">
        <v>2014</v>
      </c>
    </row>
    <row r="284" spans="1:34" s="1" customFormat="1" ht="20.25" customHeight="1" x14ac:dyDescent="0.3">
      <c r="A284" s="72"/>
      <c r="B284" s="4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>
        <f t="shared" si="156"/>
        <v>0</v>
      </c>
      <c r="W284" s="3">
        <f t="shared" si="157"/>
        <v>0</v>
      </c>
      <c r="X284" s="3">
        <f t="shared" si="158"/>
        <v>0</v>
      </c>
      <c r="Y284" s="3">
        <f t="shared" si="159"/>
        <v>0</v>
      </c>
      <c r="Z284" s="3">
        <f t="shared" si="150"/>
        <v>0</v>
      </c>
      <c r="AA284" s="3"/>
      <c r="AB284" s="3"/>
      <c r="AC284" s="3"/>
      <c r="AD284" s="3"/>
      <c r="AE284" s="3"/>
      <c r="AF284" s="3"/>
      <c r="AG284" s="3"/>
      <c r="AH284" s="11">
        <v>2015</v>
      </c>
    </row>
    <row r="285" spans="1:34" s="1" customFormat="1" ht="20.25" customHeight="1" x14ac:dyDescent="0.3">
      <c r="A285" s="72"/>
      <c r="B285" s="4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>
        <f t="shared" si="156"/>
        <v>0</v>
      </c>
      <c r="W285" s="3">
        <f t="shared" si="157"/>
        <v>0</v>
      </c>
      <c r="X285" s="3">
        <f t="shared" si="158"/>
        <v>0</v>
      </c>
      <c r="Y285" s="3">
        <f t="shared" si="159"/>
        <v>0</v>
      </c>
      <c r="Z285" s="3">
        <f t="shared" si="150"/>
        <v>0</v>
      </c>
      <c r="AA285" s="3"/>
      <c r="AB285" s="3"/>
      <c r="AC285" s="3"/>
      <c r="AD285" s="3"/>
      <c r="AE285" s="3"/>
      <c r="AF285" s="3"/>
      <c r="AG285" s="3"/>
      <c r="AH285" s="11">
        <v>2016</v>
      </c>
    </row>
    <row r="286" spans="1:34" s="1" customFormat="1" ht="20.25" customHeight="1" x14ac:dyDescent="0.3">
      <c r="A286" s="72"/>
      <c r="B286" s="4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>
        <f t="shared" si="156"/>
        <v>0</v>
      </c>
      <c r="W286" s="3">
        <f t="shared" si="157"/>
        <v>0</v>
      </c>
      <c r="X286" s="3">
        <f t="shared" si="158"/>
        <v>0</v>
      </c>
      <c r="Y286" s="3">
        <f t="shared" si="159"/>
        <v>0</v>
      </c>
      <c r="Z286" s="3">
        <f t="shared" si="150"/>
        <v>0</v>
      </c>
      <c r="AA286" s="3"/>
      <c r="AB286" s="3"/>
      <c r="AC286" s="3"/>
      <c r="AD286" s="3"/>
      <c r="AE286" s="3"/>
      <c r="AF286" s="3"/>
      <c r="AG286" s="3"/>
      <c r="AH286" s="11">
        <v>2017</v>
      </c>
    </row>
    <row r="287" spans="1:34" s="1" customFormat="1" ht="20.25" customHeight="1" x14ac:dyDescent="0.3">
      <c r="A287" s="72"/>
      <c r="B287" s="4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>
        <f t="shared" si="156"/>
        <v>0</v>
      </c>
      <c r="W287" s="3">
        <f t="shared" si="157"/>
        <v>0</v>
      </c>
      <c r="X287" s="3">
        <f t="shared" si="158"/>
        <v>0</v>
      </c>
      <c r="Y287" s="3">
        <f t="shared" si="159"/>
        <v>0</v>
      </c>
      <c r="Z287" s="3">
        <f t="shared" si="150"/>
        <v>0</v>
      </c>
      <c r="AA287" s="3"/>
      <c r="AB287" s="3"/>
      <c r="AC287" s="3"/>
      <c r="AD287" s="3"/>
      <c r="AE287" s="3"/>
      <c r="AF287" s="3"/>
      <c r="AG287" s="3"/>
      <c r="AH287" s="11">
        <v>2018</v>
      </c>
    </row>
    <row r="288" spans="1:34" s="1" customFormat="1" ht="20.25" customHeight="1" x14ac:dyDescent="0.3">
      <c r="A288" s="72"/>
      <c r="B288" s="4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>
        <f t="shared" si="156"/>
        <v>0</v>
      </c>
      <c r="W288" s="3">
        <f t="shared" si="157"/>
        <v>0</v>
      </c>
      <c r="X288" s="3">
        <f t="shared" si="158"/>
        <v>0</v>
      </c>
      <c r="Y288" s="3">
        <f t="shared" si="159"/>
        <v>0</v>
      </c>
      <c r="Z288" s="3">
        <f t="shared" si="150"/>
        <v>0</v>
      </c>
      <c r="AA288" s="3"/>
      <c r="AB288" s="3"/>
      <c r="AC288" s="3"/>
      <c r="AD288" s="3"/>
      <c r="AE288" s="3"/>
      <c r="AF288" s="3"/>
      <c r="AG288" s="3"/>
      <c r="AH288" s="11">
        <v>2019</v>
      </c>
    </row>
    <row r="289" spans="1:34" s="1" customFormat="1" ht="20.25" customHeight="1" x14ac:dyDescent="0.3">
      <c r="A289" s="72"/>
      <c r="B289" s="4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>
        <f t="shared" si="156"/>
        <v>0</v>
      </c>
      <c r="W289" s="3">
        <f t="shared" si="157"/>
        <v>0</v>
      </c>
      <c r="X289" s="3">
        <f t="shared" si="158"/>
        <v>0</v>
      </c>
      <c r="Y289" s="3">
        <f t="shared" si="159"/>
        <v>0</v>
      </c>
      <c r="Z289" s="3">
        <f t="shared" si="150"/>
        <v>0</v>
      </c>
      <c r="AA289" s="3"/>
      <c r="AB289" s="3"/>
      <c r="AC289" s="3"/>
      <c r="AD289" s="3"/>
      <c r="AE289" s="3"/>
      <c r="AF289" s="3"/>
      <c r="AG289" s="3"/>
      <c r="AH289" s="11">
        <v>2020</v>
      </c>
    </row>
    <row r="290" spans="1:34" s="1" customFormat="1" ht="20.25" customHeight="1" x14ac:dyDescent="0.3">
      <c r="A290" s="72"/>
      <c r="B290" s="4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9"/>
      <c r="S290" s="3"/>
      <c r="T290" s="3"/>
      <c r="U290" s="3"/>
      <c r="V290" s="3">
        <f t="shared" si="156"/>
        <v>0</v>
      </c>
      <c r="W290" s="3">
        <f t="shared" si="157"/>
        <v>0</v>
      </c>
      <c r="X290" s="3">
        <f t="shared" si="158"/>
        <v>0</v>
      </c>
      <c r="Y290" s="3">
        <f t="shared" si="159"/>
        <v>0</v>
      </c>
      <c r="Z290" s="3">
        <f t="shared" ref="Z290:Z292" si="160">SUM(V290:Y290)</f>
        <v>0</v>
      </c>
      <c r="AA290" s="3"/>
      <c r="AB290" s="3"/>
      <c r="AC290" s="3"/>
      <c r="AD290" s="3"/>
      <c r="AE290" s="3"/>
      <c r="AF290" s="3"/>
      <c r="AG290" s="3"/>
      <c r="AH290" s="11">
        <v>2021</v>
      </c>
    </row>
    <row r="291" spans="1:34" s="1" customFormat="1" ht="20.25" customHeight="1" x14ac:dyDescent="0.3">
      <c r="A291" s="72"/>
      <c r="B291" s="49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40"/>
      <c r="S291" s="38"/>
      <c r="T291" s="38"/>
      <c r="U291" s="38"/>
      <c r="V291" s="38">
        <f t="shared" si="156"/>
        <v>0</v>
      </c>
      <c r="W291" s="38">
        <f t="shared" si="157"/>
        <v>0</v>
      </c>
      <c r="X291" s="38">
        <f t="shared" si="158"/>
        <v>0</v>
      </c>
      <c r="Y291" s="38">
        <f t="shared" si="159"/>
        <v>0</v>
      </c>
      <c r="Z291" s="38">
        <f t="shared" si="160"/>
        <v>0</v>
      </c>
      <c r="AA291" s="38"/>
      <c r="AB291" s="38"/>
      <c r="AC291" s="38"/>
      <c r="AD291" s="38"/>
      <c r="AE291" s="38"/>
      <c r="AF291" s="38"/>
      <c r="AG291" s="38"/>
      <c r="AH291" s="39">
        <v>2022</v>
      </c>
    </row>
    <row r="292" spans="1:34" s="1" customFormat="1" ht="20.25" customHeight="1" x14ac:dyDescent="0.3">
      <c r="A292" s="72"/>
      <c r="B292" s="5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>
        <f>I292+M292+R292</f>
        <v>0</v>
      </c>
      <c r="W292" s="3">
        <f t="shared" si="157"/>
        <v>0</v>
      </c>
      <c r="X292" s="3">
        <f t="shared" si="158"/>
        <v>0</v>
      </c>
      <c r="Y292" s="3">
        <f t="shared" si="159"/>
        <v>0</v>
      </c>
      <c r="Z292" s="3">
        <f t="shared" si="160"/>
        <v>0</v>
      </c>
      <c r="AA292" s="3"/>
      <c r="AB292" s="3"/>
      <c r="AC292" s="3"/>
      <c r="AD292" s="3"/>
      <c r="AE292" s="3"/>
      <c r="AF292" s="3"/>
      <c r="AG292" s="3"/>
      <c r="AH292" s="11">
        <v>2023</v>
      </c>
    </row>
    <row r="293" spans="1:34" s="1" customFormat="1" ht="20.25" customHeight="1" x14ac:dyDescent="0.3">
      <c r="A293" s="72"/>
      <c r="B293" s="3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>
        <f>I293+M293+R293</f>
        <v>0</v>
      </c>
      <c r="W293" s="3">
        <f t="shared" si="157"/>
        <v>0</v>
      </c>
      <c r="X293" s="3">
        <f t="shared" si="158"/>
        <v>0</v>
      </c>
      <c r="Y293" s="3">
        <f t="shared" si="159"/>
        <v>0</v>
      </c>
      <c r="Z293" s="3">
        <f>SUM(V293:Y293)</f>
        <v>0</v>
      </c>
      <c r="AA293" s="3"/>
      <c r="AB293" s="3"/>
      <c r="AC293" s="3"/>
      <c r="AD293" s="3"/>
      <c r="AE293" s="3"/>
      <c r="AF293" s="3"/>
      <c r="AG293" s="3"/>
      <c r="AH293" s="11">
        <v>2024</v>
      </c>
    </row>
    <row r="294" spans="1:34" s="15" customFormat="1" ht="20.25" customHeight="1" x14ac:dyDescent="0.3">
      <c r="A294" s="73"/>
      <c r="B294" s="12" t="s">
        <v>26</v>
      </c>
      <c r="C294" s="13">
        <f>SUM(C280:C292)</f>
        <v>0</v>
      </c>
      <c r="D294" s="13">
        <f t="shared" ref="D294:AG294" si="161">SUM(D280:D292)</f>
        <v>0</v>
      </c>
      <c r="E294" s="13">
        <f t="shared" si="161"/>
        <v>0</v>
      </c>
      <c r="F294" s="13">
        <f t="shared" si="161"/>
        <v>0</v>
      </c>
      <c r="G294" s="13">
        <f t="shared" si="161"/>
        <v>0</v>
      </c>
      <c r="H294" s="13">
        <f t="shared" si="161"/>
        <v>0</v>
      </c>
      <c r="I294" s="13">
        <f t="shared" si="161"/>
        <v>0</v>
      </c>
      <c r="J294" s="13">
        <f t="shared" si="161"/>
        <v>1622</v>
      </c>
      <c r="K294" s="13">
        <f t="shared" si="161"/>
        <v>0</v>
      </c>
      <c r="L294" s="13">
        <f t="shared" si="161"/>
        <v>1622</v>
      </c>
      <c r="M294" s="13">
        <f t="shared" si="161"/>
        <v>200</v>
      </c>
      <c r="N294" s="13">
        <f t="shared" si="161"/>
        <v>0</v>
      </c>
      <c r="O294" s="13">
        <f t="shared" si="161"/>
        <v>0</v>
      </c>
      <c r="P294" s="13">
        <f t="shared" si="161"/>
        <v>0</v>
      </c>
      <c r="Q294" s="13">
        <f t="shared" si="161"/>
        <v>200</v>
      </c>
      <c r="R294" s="13">
        <f t="shared" si="161"/>
        <v>0</v>
      </c>
      <c r="S294" s="13">
        <f t="shared" si="161"/>
        <v>0</v>
      </c>
      <c r="T294" s="13">
        <f t="shared" si="161"/>
        <v>0</v>
      </c>
      <c r="U294" s="13">
        <f t="shared" si="161"/>
        <v>0</v>
      </c>
      <c r="V294" s="13">
        <f>SUM(V280:V292)</f>
        <v>200</v>
      </c>
      <c r="W294" s="13">
        <f t="shared" si="161"/>
        <v>1622</v>
      </c>
      <c r="X294" s="13">
        <f t="shared" si="161"/>
        <v>0</v>
      </c>
      <c r="Y294" s="13">
        <f t="shared" si="161"/>
        <v>0</v>
      </c>
      <c r="Z294" s="13">
        <f t="shared" si="161"/>
        <v>1822</v>
      </c>
      <c r="AA294" s="13">
        <f t="shared" si="161"/>
        <v>0</v>
      </c>
      <c r="AB294" s="13">
        <f t="shared" si="161"/>
        <v>0</v>
      </c>
      <c r="AC294" s="13">
        <f t="shared" si="161"/>
        <v>0</v>
      </c>
      <c r="AD294" s="13">
        <f t="shared" si="161"/>
        <v>0</v>
      </c>
      <c r="AE294" s="13">
        <f t="shared" si="161"/>
        <v>0</v>
      </c>
      <c r="AF294" s="13">
        <f t="shared" si="161"/>
        <v>0</v>
      </c>
      <c r="AG294" s="13">
        <f t="shared" si="161"/>
        <v>0</v>
      </c>
      <c r="AH294" s="14"/>
    </row>
    <row r="295" spans="1:34" s="1" customFormat="1" ht="20.25" customHeight="1" x14ac:dyDescent="0.3">
      <c r="A295" s="71" t="s">
        <v>88</v>
      </c>
      <c r="B295" s="48" t="s">
        <v>19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>
        <f>I295+M295+R295</f>
        <v>0</v>
      </c>
      <c r="W295" s="3">
        <f>J295</f>
        <v>0</v>
      </c>
      <c r="X295" s="3">
        <f>C295+F295+N295+S295</f>
        <v>0</v>
      </c>
      <c r="Y295" s="3">
        <f>D295+G295+K295+P295+T295</f>
        <v>0</v>
      </c>
      <c r="Z295" s="3">
        <f t="shared" ref="Z295:Z334" si="162">SUM(V295:Y295)</f>
        <v>0</v>
      </c>
      <c r="AA295" s="3"/>
      <c r="AB295" s="3"/>
      <c r="AC295" s="3"/>
      <c r="AD295" s="3"/>
      <c r="AE295" s="3"/>
      <c r="AF295" s="3"/>
      <c r="AG295" s="3"/>
      <c r="AH295" s="11">
        <v>2011</v>
      </c>
    </row>
    <row r="296" spans="1:34" s="1" customFormat="1" ht="20.25" customHeight="1" x14ac:dyDescent="0.3">
      <c r="A296" s="72"/>
      <c r="B296" s="4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>
        <f t="shared" ref="V296:V308" si="163">I296+M296+R296</f>
        <v>0</v>
      </c>
      <c r="W296" s="3">
        <f t="shared" ref="W296:W308" si="164">J296</f>
        <v>0</v>
      </c>
      <c r="X296" s="3">
        <f t="shared" ref="X296:X308" si="165">C296+F296+N296+S296</f>
        <v>0</v>
      </c>
      <c r="Y296" s="3">
        <f t="shared" ref="Y296:Y308" si="166">D296+G296+K296+P296+T296</f>
        <v>0</v>
      </c>
      <c r="Z296" s="3">
        <f t="shared" si="162"/>
        <v>0</v>
      </c>
      <c r="AA296" s="3"/>
      <c r="AB296" s="3"/>
      <c r="AC296" s="3"/>
      <c r="AD296" s="3"/>
      <c r="AE296" s="3"/>
      <c r="AF296" s="3"/>
      <c r="AG296" s="3"/>
      <c r="AH296" s="11">
        <v>2012</v>
      </c>
    </row>
    <row r="297" spans="1:34" s="1" customFormat="1" ht="20.25" customHeight="1" x14ac:dyDescent="0.3">
      <c r="A297" s="72"/>
      <c r="B297" s="49"/>
      <c r="C297" s="3"/>
      <c r="D297" s="3"/>
      <c r="E297" s="3"/>
      <c r="F297" s="3"/>
      <c r="G297" s="3"/>
      <c r="H297" s="3"/>
      <c r="I297" s="3"/>
      <c r="J297" s="3">
        <v>278.7</v>
      </c>
      <c r="K297" s="3"/>
      <c r="L297" s="3">
        <f>I297+J297+K297</f>
        <v>278.7</v>
      </c>
      <c r="M297" s="3"/>
      <c r="N297" s="3"/>
      <c r="O297" s="3"/>
      <c r="P297" s="3"/>
      <c r="Q297" s="3"/>
      <c r="R297" s="3"/>
      <c r="S297" s="3"/>
      <c r="T297" s="3"/>
      <c r="U297" s="3"/>
      <c r="V297" s="3">
        <f t="shared" si="163"/>
        <v>0</v>
      </c>
      <c r="W297" s="3">
        <f t="shared" si="164"/>
        <v>278.7</v>
      </c>
      <c r="X297" s="3">
        <f t="shared" si="165"/>
        <v>0</v>
      </c>
      <c r="Y297" s="3">
        <f t="shared" si="166"/>
        <v>0</v>
      </c>
      <c r="Z297" s="3">
        <f t="shared" si="162"/>
        <v>278.7</v>
      </c>
      <c r="AA297" s="3"/>
      <c r="AB297" s="3"/>
      <c r="AC297" s="3"/>
      <c r="AD297" s="3"/>
      <c r="AE297" s="3"/>
      <c r="AF297" s="3"/>
      <c r="AG297" s="3"/>
      <c r="AH297" s="11">
        <v>2013</v>
      </c>
    </row>
    <row r="298" spans="1:34" s="1" customFormat="1" ht="20.25" customHeight="1" x14ac:dyDescent="0.3">
      <c r="A298" s="72"/>
      <c r="B298" s="49"/>
      <c r="C298" s="3"/>
      <c r="D298" s="3"/>
      <c r="E298" s="3"/>
      <c r="F298" s="3"/>
      <c r="G298" s="3"/>
      <c r="H298" s="3"/>
      <c r="I298" s="3"/>
      <c r="J298" s="3">
        <v>876.4</v>
      </c>
      <c r="K298" s="3"/>
      <c r="L298" s="3">
        <f>I298+J298+K298</f>
        <v>876.4</v>
      </c>
      <c r="M298" s="3"/>
      <c r="N298" s="3"/>
      <c r="O298" s="3"/>
      <c r="P298" s="3"/>
      <c r="Q298" s="3"/>
      <c r="R298" s="3"/>
      <c r="S298" s="3"/>
      <c r="T298" s="3"/>
      <c r="U298" s="3"/>
      <c r="V298" s="3">
        <f t="shared" si="163"/>
        <v>0</v>
      </c>
      <c r="W298" s="3">
        <f t="shared" si="164"/>
        <v>876.4</v>
      </c>
      <c r="X298" s="3">
        <f t="shared" si="165"/>
        <v>0</v>
      </c>
      <c r="Y298" s="3">
        <f t="shared" si="166"/>
        <v>0</v>
      </c>
      <c r="Z298" s="3">
        <f t="shared" si="162"/>
        <v>876.4</v>
      </c>
      <c r="AA298" s="3"/>
      <c r="AB298" s="3"/>
      <c r="AC298" s="3"/>
      <c r="AD298" s="3"/>
      <c r="AE298" s="3"/>
      <c r="AF298" s="3"/>
      <c r="AG298" s="3"/>
      <c r="AH298" s="11">
        <v>2014</v>
      </c>
    </row>
    <row r="299" spans="1:34" s="1" customFormat="1" ht="20.25" customHeight="1" x14ac:dyDescent="0.3">
      <c r="A299" s="72"/>
      <c r="B299" s="4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>
        <f t="shared" si="163"/>
        <v>0</v>
      </c>
      <c r="W299" s="3">
        <f t="shared" si="164"/>
        <v>0</v>
      </c>
      <c r="X299" s="3">
        <f t="shared" si="165"/>
        <v>0</v>
      </c>
      <c r="Y299" s="3">
        <f t="shared" si="166"/>
        <v>0</v>
      </c>
      <c r="Z299" s="3">
        <f t="shared" si="162"/>
        <v>0</v>
      </c>
      <c r="AA299" s="3"/>
      <c r="AB299" s="3"/>
      <c r="AC299" s="3"/>
      <c r="AD299" s="3"/>
      <c r="AE299" s="3"/>
      <c r="AF299" s="3"/>
      <c r="AG299" s="3"/>
      <c r="AH299" s="11">
        <v>2015</v>
      </c>
    </row>
    <row r="300" spans="1:34" s="1" customFormat="1" ht="20.25" customHeight="1" x14ac:dyDescent="0.3">
      <c r="A300" s="72"/>
      <c r="B300" s="4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>
        <f t="shared" si="163"/>
        <v>0</v>
      </c>
      <c r="W300" s="3">
        <f t="shared" si="164"/>
        <v>0</v>
      </c>
      <c r="X300" s="3">
        <f t="shared" si="165"/>
        <v>0</v>
      </c>
      <c r="Y300" s="3">
        <f t="shared" si="166"/>
        <v>0</v>
      </c>
      <c r="Z300" s="3">
        <f t="shared" si="162"/>
        <v>0</v>
      </c>
      <c r="AA300" s="3"/>
      <c r="AB300" s="3"/>
      <c r="AC300" s="3"/>
      <c r="AD300" s="3"/>
      <c r="AE300" s="3"/>
      <c r="AF300" s="3"/>
      <c r="AG300" s="3"/>
      <c r="AH300" s="11">
        <v>2016</v>
      </c>
    </row>
    <row r="301" spans="1:34" s="1" customFormat="1" ht="20.25" customHeight="1" x14ac:dyDescent="0.3">
      <c r="A301" s="72"/>
      <c r="B301" s="4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>
        <f t="shared" si="163"/>
        <v>0</v>
      </c>
      <c r="W301" s="3">
        <f t="shared" si="164"/>
        <v>0</v>
      </c>
      <c r="X301" s="3">
        <f t="shared" si="165"/>
        <v>0</v>
      </c>
      <c r="Y301" s="3">
        <f t="shared" si="166"/>
        <v>0</v>
      </c>
      <c r="Z301" s="3">
        <f t="shared" si="162"/>
        <v>0</v>
      </c>
      <c r="AA301" s="3"/>
      <c r="AB301" s="3"/>
      <c r="AC301" s="3"/>
      <c r="AD301" s="3"/>
      <c r="AE301" s="3"/>
      <c r="AF301" s="3"/>
      <c r="AG301" s="3"/>
      <c r="AH301" s="11">
        <v>2017</v>
      </c>
    </row>
    <row r="302" spans="1:34" s="1" customFormat="1" ht="20.25" customHeight="1" x14ac:dyDescent="0.3">
      <c r="A302" s="72"/>
      <c r="B302" s="4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>
        <f t="shared" si="163"/>
        <v>0</v>
      </c>
      <c r="W302" s="3">
        <f t="shared" si="164"/>
        <v>0</v>
      </c>
      <c r="X302" s="3">
        <f t="shared" si="165"/>
        <v>0</v>
      </c>
      <c r="Y302" s="3">
        <f t="shared" si="166"/>
        <v>0</v>
      </c>
      <c r="Z302" s="3">
        <f t="shared" si="162"/>
        <v>0</v>
      </c>
      <c r="AA302" s="3"/>
      <c r="AB302" s="3"/>
      <c r="AC302" s="3"/>
      <c r="AD302" s="3"/>
      <c r="AE302" s="3"/>
      <c r="AF302" s="3"/>
      <c r="AG302" s="3"/>
      <c r="AH302" s="11">
        <v>2018</v>
      </c>
    </row>
    <row r="303" spans="1:34" s="1" customFormat="1" ht="20.25" customHeight="1" x14ac:dyDescent="0.3">
      <c r="A303" s="72"/>
      <c r="B303" s="4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>
        <f t="shared" si="163"/>
        <v>0</v>
      </c>
      <c r="W303" s="3">
        <f t="shared" si="164"/>
        <v>0</v>
      </c>
      <c r="X303" s="3">
        <f t="shared" si="165"/>
        <v>0</v>
      </c>
      <c r="Y303" s="3">
        <f t="shared" si="166"/>
        <v>0</v>
      </c>
      <c r="Z303" s="3">
        <f t="shared" si="162"/>
        <v>0</v>
      </c>
      <c r="AA303" s="3"/>
      <c r="AB303" s="3"/>
      <c r="AC303" s="3"/>
      <c r="AD303" s="3"/>
      <c r="AE303" s="3"/>
      <c r="AF303" s="3"/>
      <c r="AG303" s="3"/>
      <c r="AH303" s="11">
        <v>2019</v>
      </c>
    </row>
    <row r="304" spans="1:34" s="1" customFormat="1" ht="20.25" customHeight="1" x14ac:dyDescent="0.3">
      <c r="A304" s="72"/>
      <c r="B304" s="4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>
        <f t="shared" si="163"/>
        <v>0</v>
      </c>
      <c r="W304" s="3">
        <f t="shared" si="164"/>
        <v>0</v>
      </c>
      <c r="X304" s="3">
        <f t="shared" si="165"/>
        <v>0</v>
      </c>
      <c r="Y304" s="3">
        <f t="shared" si="166"/>
        <v>0</v>
      </c>
      <c r="Z304" s="3">
        <f t="shared" si="162"/>
        <v>0</v>
      </c>
      <c r="AA304" s="3"/>
      <c r="AB304" s="3"/>
      <c r="AC304" s="3"/>
      <c r="AD304" s="3"/>
      <c r="AE304" s="3"/>
      <c r="AF304" s="3"/>
      <c r="AG304" s="3"/>
      <c r="AH304" s="11">
        <v>2020</v>
      </c>
    </row>
    <row r="305" spans="1:34" s="1" customFormat="1" ht="20.25" customHeight="1" x14ac:dyDescent="0.3">
      <c r="A305" s="72"/>
      <c r="B305" s="4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9"/>
      <c r="S305" s="3"/>
      <c r="T305" s="3"/>
      <c r="U305" s="3"/>
      <c r="V305" s="3">
        <f t="shared" si="163"/>
        <v>0</v>
      </c>
      <c r="W305" s="3">
        <f t="shared" si="164"/>
        <v>0</v>
      </c>
      <c r="X305" s="3">
        <f t="shared" si="165"/>
        <v>0</v>
      </c>
      <c r="Y305" s="3">
        <f t="shared" si="166"/>
        <v>0</v>
      </c>
      <c r="Z305" s="3">
        <f t="shared" ref="Z305:Z308" si="167">SUM(V305:Y305)</f>
        <v>0</v>
      </c>
      <c r="AA305" s="3"/>
      <c r="AB305" s="3"/>
      <c r="AC305" s="3"/>
      <c r="AD305" s="3"/>
      <c r="AE305" s="3"/>
      <c r="AF305" s="3"/>
      <c r="AG305" s="3"/>
      <c r="AH305" s="11">
        <v>2021</v>
      </c>
    </row>
    <row r="306" spans="1:34" s="1" customFormat="1" ht="20.25" customHeight="1" x14ac:dyDescent="0.3">
      <c r="A306" s="72"/>
      <c r="B306" s="49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40"/>
      <c r="S306" s="38"/>
      <c r="T306" s="38"/>
      <c r="U306" s="38"/>
      <c r="V306" s="38">
        <f t="shared" si="163"/>
        <v>0</v>
      </c>
      <c r="W306" s="38">
        <f t="shared" si="164"/>
        <v>0</v>
      </c>
      <c r="X306" s="38">
        <f t="shared" si="165"/>
        <v>0</v>
      </c>
      <c r="Y306" s="38">
        <f t="shared" si="166"/>
        <v>0</v>
      </c>
      <c r="Z306" s="38">
        <f t="shared" si="167"/>
        <v>0</v>
      </c>
      <c r="AA306" s="38"/>
      <c r="AB306" s="38"/>
      <c r="AC306" s="38"/>
      <c r="AD306" s="38"/>
      <c r="AE306" s="38"/>
      <c r="AF306" s="38"/>
      <c r="AG306" s="38"/>
      <c r="AH306" s="39">
        <v>2022</v>
      </c>
    </row>
    <row r="307" spans="1:34" s="1" customFormat="1" ht="20.25" customHeight="1" x14ac:dyDescent="0.3">
      <c r="A307" s="72"/>
      <c r="B307" s="4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>
        <f t="shared" si="163"/>
        <v>0</v>
      </c>
      <c r="W307" s="3">
        <f t="shared" si="164"/>
        <v>0</v>
      </c>
      <c r="X307" s="3">
        <f t="shared" si="165"/>
        <v>0</v>
      </c>
      <c r="Y307" s="3">
        <f t="shared" si="166"/>
        <v>0</v>
      </c>
      <c r="Z307" s="3">
        <f t="shared" si="167"/>
        <v>0</v>
      </c>
      <c r="AA307" s="3"/>
      <c r="AB307" s="3"/>
      <c r="AC307" s="3"/>
      <c r="AD307" s="3"/>
      <c r="AE307" s="3"/>
      <c r="AF307" s="3"/>
      <c r="AG307" s="3"/>
      <c r="AH307" s="11">
        <v>2023</v>
      </c>
    </row>
    <row r="308" spans="1:34" s="1" customFormat="1" ht="20.25" customHeight="1" x14ac:dyDescent="0.3">
      <c r="A308" s="72"/>
      <c r="B308" s="5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>
        <f t="shared" si="163"/>
        <v>0</v>
      </c>
      <c r="W308" s="3">
        <f t="shared" si="164"/>
        <v>0</v>
      </c>
      <c r="X308" s="3">
        <f t="shared" si="165"/>
        <v>0</v>
      </c>
      <c r="Y308" s="3">
        <f t="shared" si="166"/>
        <v>0</v>
      </c>
      <c r="Z308" s="3">
        <f t="shared" si="167"/>
        <v>0</v>
      </c>
      <c r="AA308" s="3"/>
      <c r="AB308" s="3"/>
      <c r="AC308" s="3"/>
      <c r="AD308" s="3"/>
      <c r="AE308" s="3"/>
      <c r="AF308" s="3"/>
      <c r="AG308" s="3"/>
      <c r="AH308" s="11">
        <v>2024</v>
      </c>
    </row>
    <row r="309" spans="1:34" s="15" customFormat="1" ht="20.25" customHeight="1" x14ac:dyDescent="0.3">
      <c r="A309" s="73"/>
      <c r="B309" s="12" t="s">
        <v>26</v>
      </c>
      <c r="C309" s="13">
        <f>SUM(C295:C307)</f>
        <v>0</v>
      </c>
      <c r="D309" s="13">
        <f t="shared" ref="D309" si="168">SUM(D295:D307)</f>
        <v>0</v>
      </c>
      <c r="E309" s="13">
        <f t="shared" ref="E309" si="169">SUM(E295:E307)</f>
        <v>0</v>
      </c>
      <c r="F309" s="13">
        <f t="shared" ref="F309" si="170">SUM(F295:F307)</f>
        <v>0</v>
      </c>
      <c r="G309" s="13">
        <f t="shared" ref="G309" si="171">SUM(G295:G307)</f>
        <v>0</v>
      </c>
      <c r="H309" s="13">
        <f t="shared" ref="H309" si="172">SUM(H295:H307)</f>
        <v>0</v>
      </c>
      <c r="I309" s="13">
        <f t="shared" ref="I309" si="173">SUM(I295:I307)</f>
        <v>0</v>
      </c>
      <c r="J309" s="13">
        <f t="shared" ref="J309" si="174">SUM(J295:J307)</f>
        <v>1155.0999999999999</v>
      </c>
      <c r="K309" s="13">
        <f t="shared" ref="K309" si="175">SUM(K295:K307)</f>
        <v>0</v>
      </c>
      <c r="L309" s="13">
        <f t="shared" ref="L309" si="176">SUM(L295:L307)</f>
        <v>1155.0999999999999</v>
      </c>
      <c r="M309" s="13">
        <f t="shared" ref="M309" si="177">SUM(M295:M307)</f>
        <v>0</v>
      </c>
      <c r="N309" s="13">
        <f t="shared" ref="N309" si="178">SUM(N295:N307)</f>
        <v>0</v>
      </c>
      <c r="O309" s="13">
        <f t="shared" ref="O309" si="179">SUM(O295:O307)</f>
        <v>0</v>
      </c>
      <c r="P309" s="13">
        <f t="shared" ref="P309" si="180">SUM(P295:P307)</f>
        <v>0</v>
      </c>
      <c r="Q309" s="13">
        <f t="shared" ref="Q309" si="181">SUM(Q295:Q307)</f>
        <v>0</v>
      </c>
      <c r="R309" s="13">
        <f t="shared" ref="R309" si="182">SUM(R295:R307)</f>
        <v>0</v>
      </c>
      <c r="S309" s="13">
        <f t="shared" ref="S309" si="183">SUM(S295:S307)</f>
        <v>0</v>
      </c>
      <c r="T309" s="13">
        <f t="shared" ref="T309" si="184">SUM(T295:T307)</f>
        <v>0</v>
      </c>
      <c r="U309" s="13">
        <f t="shared" ref="U309" si="185">SUM(U295:U307)</f>
        <v>0</v>
      </c>
      <c r="V309" s="13">
        <f t="shared" ref="V309" si="186">SUM(V295:V307)</f>
        <v>0</v>
      </c>
      <c r="W309" s="13">
        <f t="shared" ref="W309" si="187">SUM(W295:W307)</f>
        <v>1155.0999999999999</v>
      </c>
      <c r="X309" s="13">
        <f t="shared" ref="X309" si="188">SUM(X295:X307)</f>
        <v>0</v>
      </c>
      <c r="Y309" s="13">
        <f t="shared" ref="Y309" si="189">SUM(Y295:Y307)</f>
        <v>0</v>
      </c>
      <c r="Z309" s="13">
        <f t="shared" ref="Z309" si="190">SUM(Z295:Z307)</f>
        <v>1155.0999999999999</v>
      </c>
      <c r="AA309" s="13">
        <f t="shared" ref="AA309" si="191">SUM(AA295:AA307)</f>
        <v>0</v>
      </c>
      <c r="AB309" s="13">
        <f t="shared" ref="AB309" si="192">SUM(AB295:AB307)</f>
        <v>0</v>
      </c>
      <c r="AC309" s="13">
        <f t="shared" ref="AC309" si="193">SUM(AC295:AC307)</f>
        <v>0</v>
      </c>
      <c r="AD309" s="13">
        <f t="shared" ref="AD309" si="194">SUM(AD295:AD307)</f>
        <v>0</v>
      </c>
      <c r="AE309" s="13">
        <f t="shared" ref="AE309" si="195">SUM(AE295:AE307)</f>
        <v>0</v>
      </c>
      <c r="AF309" s="13">
        <f t="shared" ref="AF309" si="196">SUM(AF295:AF307)</f>
        <v>0</v>
      </c>
      <c r="AG309" s="13">
        <f t="shared" ref="AG309" si="197">SUM(AG295:AG307)</f>
        <v>0</v>
      </c>
      <c r="AH309" s="14"/>
    </row>
    <row r="310" spans="1:34" s="1" customFormat="1" ht="20.25" customHeight="1" x14ac:dyDescent="0.3">
      <c r="A310" s="71" t="s">
        <v>89</v>
      </c>
      <c r="B310" s="48" t="s">
        <v>20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>
        <f>I310+M310+R310</f>
        <v>0</v>
      </c>
      <c r="W310" s="3">
        <f>J310</f>
        <v>0</v>
      </c>
      <c r="X310" s="3">
        <f>C310+F310+N310+S310</f>
        <v>0</v>
      </c>
      <c r="Y310" s="3">
        <f>D310+G310+K310+P310+T310</f>
        <v>0</v>
      </c>
      <c r="Z310" s="3">
        <f t="shared" si="162"/>
        <v>0</v>
      </c>
      <c r="AA310" s="3"/>
      <c r="AB310" s="3"/>
      <c r="AC310" s="3"/>
      <c r="AD310" s="3"/>
      <c r="AE310" s="3"/>
      <c r="AF310" s="3"/>
      <c r="AG310" s="3"/>
      <c r="AH310" s="11">
        <v>2011</v>
      </c>
    </row>
    <row r="311" spans="1:34" s="1" customFormat="1" ht="20.25" customHeight="1" x14ac:dyDescent="0.3">
      <c r="A311" s="72"/>
      <c r="B311" s="4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>
        <f t="shared" ref="V311:V323" si="198">I311+M311+R311</f>
        <v>0</v>
      </c>
      <c r="W311" s="3">
        <f t="shared" ref="W311:W323" si="199">J311</f>
        <v>0</v>
      </c>
      <c r="X311" s="3">
        <f t="shared" ref="X311:X323" si="200">C311+F311+N311+S311</f>
        <v>0</v>
      </c>
      <c r="Y311" s="3">
        <f t="shared" ref="Y311:Y323" si="201">D311+G311+K311+P311+T311</f>
        <v>0</v>
      </c>
      <c r="Z311" s="3">
        <f t="shared" si="162"/>
        <v>0</v>
      </c>
      <c r="AA311" s="3"/>
      <c r="AB311" s="3"/>
      <c r="AC311" s="3"/>
      <c r="AD311" s="3"/>
      <c r="AE311" s="3"/>
      <c r="AF311" s="3"/>
      <c r="AG311" s="3"/>
      <c r="AH311" s="11">
        <v>2012</v>
      </c>
    </row>
    <row r="312" spans="1:34" s="1" customFormat="1" ht="20.25" customHeight="1" x14ac:dyDescent="0.3">
      <c r="A312" s="72"/>
      <c r="B312" s="49"/>
      <c r="C312" s="3"/>
      <c r="D312" s="3"/>
      <c r="E312" s="3"/>
      <c r="F312" s="3"/>
      <c r="G312" s="3"/>
      <c r="H312" s="3"/>
      <c r="I312" s="3">
        <v>1591.5</v>
      </c>
      <c r="J312" s="3">
        <v>1108.5</v>
      </c>
      <c r="K312" s="3"/>
      <c r="L312" s="3">
        <f>I312+J312+K312</f>
        <v>2700</v>
      </c>
      <c r="M312" s="3"/>
      <c r="N312" s="3"/>
      <c r="O312" s="3"/>
      <c r="P312" s="3"/>
      <c r="Q312" s="3"/>
      <c r="R312" s="3"/>
      <c r="S312" s="3"/>
      <c r="T312" s="3"/>
      <c r="U312" s="3"/>
      <c r="V312" s="3">
        <f t="shared" si="198"/>
        <v>1591.5</v>
      </c>
      <c r="W312" s="3">
        <f t="shared" si="199"/>
        <v>1108.5</v>
      </c>
      <c r="X312" s="3">
        <f t="shared" si="200"/>
        <v>0</v>
      </c>
      <c r="Y312" s="3">
        <f t="shared" si="201"/>
        <v>0</v>
      </c>
      <c r="Z312" s="3">
        <f t="shared" si="162"/>
        <v>2700</v>
      </c>
      <c r="AA312" s="3"/>
      <c r="AB312" s="3"/>
      <c r="AC312" s="3"/>
      <c r="AD312" s="3"/>
      <c r="AE312" s="3"/>
      <c r="AF312" s="3"/>
      <c r="AG312" s="3"/>
      <c r="AH312" s="11">
        <v>2013</v>
      </c>
    </row>
    <row r="313" spans="1:34" s="1" customFormat="1" ht="20.25" customHeight="1" x14ac:dyDescent="0.3">
      <c r="A313" s="72"/>
      <c r="B313" s="49"/>
      <c r="C313" s="3"/>
      <c r="D313" s="3"/>
      <c r="E313" s="3"/>
      <c r="F313" s="3"/>
      <c r="G313" s="3"/>
      <c r="H313" s="3"/>
      <c r="I313" s="3">
        <v>1500</v>
      </c>
      <c r="J313" s="3"/>
      <c r="K313" s="3"/>
      <c r="L313" s="3">
        <f>I313+J313+K313</f>
        <v>1500</v>
      </c>
      <c r="M313" s="3"/>
      <c r="N313" s="3"/>
      <c r="O313" s="3"/>
      <c r="P313" s="3"/>
      <c r="Q313" s="3"/>
      <c r="R313" s="3"/>
      <c r="S313" s="3"/>
      <c r="T313" s="3"/>
      <c r="U313" s="3"/>
      <c r="V313" s="3">
        <f t="shared" si="198"/>
        <v>1500</v>
      </c>
      <c r="W313" s="3">
        <f t="shared" si="199"/>
        <v>0</v>
      </c>
      <c r="X313" s="3">
        <f t="shared" si="200"/>
        <v>0</v>
      </c>
      <c r="Y313" s="3">
        <f t="shared" si="201"/>
        <v>0</v>
      </c>
      <c r="Z313" s="3">
        <f t="shared" si="162"/>
        <v>1500</v>
      </c>
      <c r="AA313" s="3"/>
      <c r="AB313" s="3"/>
      <c r="AC313" s="3"/>
      <c r="AD313" s="3"/>
      <c r="AE313" s="3"/>
      <c r="AF313" s="3"/>
      <c r="AG313" s="3"/>
      <c r="AH313" s="11">
        <v>2014</v>
      </c>
    </row>
    <row r="314" spans="1:34" s="1" customFormat="1" ht="20.25" customHeight="1" x14ac:dyDescent="0.3">
      <c r="A314" s="72"/>
      <c r="B314" s="4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>
        <f t="shared" si="198"/>
        <v>0</v>
      </c>
      <c r="W314" s="3">
        <f t="shared" si="199"/>
        <v>0</v>
      </c>
      <c r="X314" s="3">
        <f t="shared" si="200"/>
        <v>0</v>
      </c>
      <c r="Y314" s="3">
        <f t="shared" si="201"/>
        <v>0</v>
      </c>
      <c r="Z314" s="3">
        <f t="shared" si="162"/>
        <v>0</v>
      </c>
      <c r="AA314" s="3"/>
      <c r="AB314" s="3"/>
      <c r="AC314" s="3"/>
      <c r="AD314" s="3"/>
      <c r="AE314" s="3"/>
      <c r="AF314" s="3"/>
      <c r="AG314" s="3"/>
      <c r="AH314" s="11">
        <v>2015</v>
      </c>
    </row>
    <row r="315" spans="1:34" s="1" customFormat="1" ht="20.25" customHeight="1" x14ac:dyDescent="0.3">
      <c r="A315" s="72"/>
      <c r="B315" s="49"/>
      <c r="C315" s="3"/>
      <c r="D315" s="3"/>
      <c r="E315" s="3"/>
      <c r="F315" s="3"/>
      <c r="G315" s="3"/>
      <c r="H315" s="3"/>
      <c r="I315" s="3">
        <v>8.4</v>
      </c>
      <c r="J315" s="3"/>
      <c r="K315" s="3"/>
      <c r="L315" s="3">
        <v>8.4</v>
      </c>
      <c r="M315" s="3"/>
      <c r="N315" s="3"/>
      <c r="O315" s="3"/>
      <c r="P315" s="3"/>
      <c r="Q315" s="3"/>
      <c r="R315" s="3"/>
      <c r="S315" s="3"/>
      <c r="T315" s="3"/>
      <c r="U315" s="3"/>
      <c r="V315" s="3">
        <f t="shared" si="198"/>
        <v>8.4</v>
      </c>
      <c r="W315" s="3">
        <f t="shared" si="199"/>
        <v>0</v>
      </c>
      <c r="X315" s="3">
        <f t="shared" si="200"/>
        <v>0</v>
      </c>
      <c r="Y315" s="3">
        <f t="shared" si="201"/>
        <v>0</v>
      </c>
      <c r="Z315" s="3">
        <f t="shared" si="162"/>
        <v>8.4</v>
      </c>
      <c r="AA315" s="3"/>
      <c r="AB315" s="3"/>
      <c r="AC315" s="3"/>
      <c r="AD315" s="3"/>
      <c r="AE315" s="3"/>
      <c r="AF315" s="3"/>
      <c r="AG315" s="3"/>
      <c r="AH315" s="11">
        <v>2016</v>
      </c>
    </row>
    <row r="316" spans="1:34" s="1" customFormat="1" ht="20.25" customHeight="1" x14ac:dyDescent="0.3">
      <c r="A316" s="72"/>
      <c r="B316" s="4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>
        <f t="shared" si="198"/>
        <v>0</v>
      </c>
      <c r="W316" s="3">
        <f t="shared" si="199"/>
        <v>0</v>
      </c>
      <c r="X316" s="3">
        <f t="shared" si="200"/>
        <v>0</v>
      </c>
      <c r="Y316" s="3">
        <f t="shared" si="201"/>
        <v>0</v>
      </c>
      <c r="Z316" s="3">
        <f t="shared" si="162"/>
        <v>0</v>
      </c>
      <c r="AA316" s="3"/>
      <c r="AB316" s="3"/>
      <c r="AC316" s="3"/>
      <c r="AD316" s="3"/>
      <c r="AE316" s="3"/>
      <c r="AF316" s="3"/>
      <c r="AG316" s="3"/>
      <c r="AH316" s="11">
        <v>2017</v>
      </c>
    </row>
    <row r="317" spans="1:34" s="1" customFormat="1" ht="20.25" customHeight="1" x14ac:dyDescent="0.3">
      <c r="A317" s="72"/>
      <c r="B317" s="4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>
        <f t="shared" si="198"/>
        <v>0</v>
      </c>
      <c r="W317" s="3">
        <f t="shared" si="199"/>
        <v>0</v>
      </c>
      <c r="X317" s="3">
        <f t="shared" si="200"/>
        <v>0</v>
      </c>
      <c r="Y317" s="3">
        <f t="shared" si="201"/>
        <v>0</v>
      </c>
      <c r="Z317" s="3">
        <f t="shared" si="162"/>
        <v>0</v>
      </c>
      <c r="AA317" s="3"/>
      <c r="AB317" s="3"/>
      <c r="AC317" s="3"/>
      <c r="AD317" s="3"/>
      <c r="AE317" s="3"/>
      <c r="AF317" s="3"/>
      <c r="AG317" s="3"/>
      <c r="AH317" s="11">
        <v>2018</v>
      </c>
    </row>
    <row r="318" spans="1:34" s="1" customFormat="1" ht="20.25" customHeight="1" x14ac:dyDescent="0.3">
      <c r="A318" s="72"/>
      <c r="B318" s="4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>
        <f t="shared" si="198"/>
        <v>0</v>
      </c>
      <c r="W318" s="3">
        <f t="shared" si="199"/>
        <v>0</v>
      </c>
      <c r="X318" s="3">
        <f t="shared" si="200"/>
        <v>0</v>
      </c>
      <c r="Y318" s="3">
        <f t="shared" si="201"/>
        <v>0</v>
      </c>
      <c r="Z318" s="3">
        <f t="shared" si="162"/>
        <v>0</v>
      </c>
      <c r="AA318" s="3"/>
      <c r="AB318" s="3"/>
      <c r="AC318" s="3"/>
      <c r="AD318" s="3"/>
      <c r="AE318" s="3"/>
      <c r="AF318" s="3"/>
      <c r="AG318" s="3"/>
      <c r="AH318" s="11">
        <v>2019</v>
      </c>
    </row>
    <row r="319" spans="1:34" s="1" customFormat="1" ht="20.25" customHeight="1" x14ac:dyDescent="0.3">
      <c r="A319" s="72"/>
      <c r="B319" s="4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>
        <f t="shared" si="198"/>
        <v>0</v>
      </c>
      <c r="W319" s="3">
        <f t="shared" si="199"/>
        <v>0</v>
      </c>
      <c r="X319" s="3">
        <f t="shared" si="200"/>
        <v>0</v>
      </c>
      <c r="Y319" s="3">
        <f t="shared" si="201"/>
        <v>0</v>
      </c>
      <c r="Z319" s="3">
        <f t="shared" si="162"/>
        <v>0</v>
      </c>
      <c r="AA319" s="3"/>
      <c r="AB319" s="3"/>
      <c r="AC319" s="3"/>
      <c r="AD319" s="3"/>
      <c r="AE319" s="3"/>
      <c r="AF319" s="3"/>
      <c r="AG319" s="3"/>
      <c r="AH319" s="11">
        <v>2020</v>
      </c>
    </row>
    <row r="320" spans="1:34" s="1" customFormat="1" ht="20.25" customHeight="1" x14ac:dyDescent="0.3">
      <c r="A320" s="72"/>
      <c r="B320" s="4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9"/>
      <c r="S320" s="3"/>
      <c r="T320" s="3"/>
      <c r="U320" s="3"/>
      <c r="V320" s="3">
        <f t="shared" si="198"/>
        <v>0</v>
      </c>
      <c r="W320" s="3">
        <f t="shared" si="199"/>
        <v>0</v>
      </c>
      <c r="X320" s="3">
        <f t="shared" si="200"/>
        <v>0</v>
      </c>
      <c r="Y320" s="3">
        <f t="shared" si="201"/>
        <v>0</v>
      </c>
      <c r="Z320" s="3">
        <f t="shared" ref="Z320:Z323" si="202">SUM(V320:Y320)</f>
        <v>0</v>
      </c>
      <c r="AA320" s="3"/>
      <c r="AB320" s="3"/>
      <c r="AC320" s="3"/>
      <c r="AD320" s="3"/>
      <c r="AE320" s="3"/>
      <c r="AF320" s="3"/>
      <c r="AG320" s="3"/>
      <c r="AH320" s="11">
        <v>2021</v>
      </c>
    </row>
    <row r="321" spans="1:34" s="1" customFormat="1" ht="20.25" customHeight="1" x14ac:dyDescent="0.3">
      <c r="A321" s="72"/>
      <c r="B321" s="49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40"/>
      <c r="S321" s="38"/>
      <c r="T321" s="38"/>
      <c r="U321" s="38"/>
      <c r="V321" s="38">
        <f t="shared" si="198"/>
        <v>0</v>
      </c>
      <c r="W321" s="38">
        <f t="shared" si="199"/>
        <v>0</v>
      </c>
      <c r="X321" s="38">
        <f t="shared" si="200"/>
        <v>0</v>
      </c>
      <c r="Y321" s="38">
        <f t="shared" si="201"/>
        <v>0</v>
      </c>
      <c r="Z321" s="38">
        <f t="shared" si="202"/>
        <v>0</v>
      </c>
      <c r="AA321" s="38"/>
      <c r="AB321" s="38"/>
      <c r="AC321" s="38"/>
      <c r="AD321" s="38"/>
      <c r="AE321" s="38"/>
      <c r="AF321" s="38"/>
      <c r="AG321" s="38"/>
      <c r="AH321" s="39">
        <v>2022</v>
      </c>
    </row>
    <row r="322" spans="1:34" s="1" customFormat="1" ht="20.25" customHeight="1" x14ac:dyDescent="0.3">
      <c r="A322" s="72"/>
      <c r="B322" s="4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>
        <f t="shared" si="198"/>
        <v>0</v>
      </c>
      <c r="W322" s="3">
        <f t="shared" si="199"/>
        <v>0</v>
      </c>
      <c r="X322" s="3">
        <f t="shared" si="200"/>
        <v>0</v>
      </c>
      <c r="Y322" s="3">
        <f t="shared" si="201"/>
        <v>0</v>
      </c>
      <c r="Z322" s="3">
        <f t="shared" si="202"/>
        <v>0</v>
      </c>
      <c r="AA322" s="3"/>
      <c r="AB322" s="3"/>
      <c r="AC322" s="3"/>
      <c r="AD322" s="3"/>
      <c r="AE322" s="3"/>
      <c r="AF322" s="3"/>
      <c r="AG322" s="3"/>
      <c r="AH322" s="11">
        <v>2023</v>
      </c>
    </row>
    <row r="323" spans="1:34" s="1" customFormat="1" ht="20.25" customHeight="1" x14ac:dyDescent="0.3">
      <c r="A323" s="72"/>
      <c r="B323" s="5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>
        <f t="shared" si="198"/>
        <v>0</v>
      </c>
      <c r="W323" s="3">
        <f t="shared" si="199"/>
        <v>0</v>
      </c>
      <c r="X323" s="3">
        <f t="shared" si="200"/>
        <v>0</v>
      </c>
      <c r="Y323" s="3">
        <f t="shared" si="201"/>
        <v>0</v>
      </c>
      <c r="Z323" s="3">
        <f t="shared" si="202"/>
        <v>0</v>
      </c>
      <c r="AA323" s="3"/>
      <c r="AB323" s="3"/>
      <c r="AC323" s="3"/>
      <c r="AD323" s="3"/>
      <c r="AE323" s="3"/>
      <c r="AF323" s="3"/>
      <c r="AG323" s="3"/>
      <c r="AH323" s="11">
        <v>2024</v>
      </c>
    </row>
    <row r="324" spans="1:34" s="15" customFormat="1" ht="20.25" customHeight="1" x14ac:dyDescent="0.3">
      <c r="A324" s="73"/>
      <c r="B324" s="12" t="s">
        <v>26</v>
      </c>
      <c r="C324" s="13">
        <f>SUM(C310:C322)</f>
        <v>0</v>
      </c>
      <c r="D324" s="13">
        <f t="shared" ref="D324" si="203">SUM(D310:D322)</f>
        <v>0</v>
      </c>
      <c r="E324" s="13">
        <f t="shared" ref="E324" si="204">SUM(E310:E322)</f>
        <v>0</v>
      </c>
      <c r="F324" s="13">
        <f t="shared" ref="F324" si="205">SUM(F310:F322)</f>
        <v>0</v>
      </c>
      <c r="G324" s="13">
        <f t="shared" ref="G324" si="206">SUM(G310:G322)</f>
        <v>0</v>
      </c>
      <c r="H324" s="13">
        <f t="shared" ref="H324" si="207">SUM(H310:H322)</f>
        <v>0</v>
      </c>
      <c r="I324" s="13">
        <f t="shared" ref="I324" si="208">SUM(I310:I322)</f>
        <v>3099.9</v>
      </c>
      <c r="J324" s="13">
        <f t="shared" ref="J324" si="209">SUM(J310:J322)</f>
        <v>1108.5</v>
      </c>
      <c r="K324" s="13">
        <f t="shared" ref="K324" si="210">SUM(K310:K322)</f>
        <v>0</v>
      </c>
      <c r="L324" s="13">
        <f t="shared" ref="L324" si="211">SUM(L310:L322)</f>
        <v>4208.3999999999996</v>
      </c>
      <c r="M324" s="13">
        <f t="shared" ref="M324" si="212">SUM(M310:M322)</f>
        <v>0</v>
      </c>
      <c r="N324" s="13">
        <f t="shared" ref="N324" si="213">SUM(N310:N322)</f>
        <v>0</v>
      </c>
      <c r="O324" s="13">
        <f t="shared" ref="O324" si="214">SUM(O310:O322)</f>
        <v>0</v>
      </c>
      <c r="P324" s="13">
        <f t="shared" ref="P324" si="215">SUM(P310:P322)</f>
        <v>0</v>
      </c>
      <c r="Q324" s="13">
        <f t="shared" ref="Q324" si="216">SUM(Q310:Q322)</f>
        <v>0</v>
      </c>
      <c r="R324" s="13">
        <f t="shared" ref="R324" si="217">SUM(R310:R322)</f>
        <v>0</v>
      </c>
      <c r="S324" s="13">
        <f t="shared" ref="S324" si="218">SUM(S310:S322)</f>
        <v>0</v>
      </c>
      <c r="T324" s="13">
        <f t="shared" ref="T324" si="219">SUM(T310:T322)</f>
        <v>0</v>
      </c>
      <c r="U324" s="13">
        <f t="shared" ref="U324" si="220">SUM(U310:U322)</f>
        <v>0</v>
      </c>
      <c r="V324" s="13">
        <f t="shared" ref="V324" si="221">SUM(V310:V322)</f>
        <v>3099.9</v>
      </c>
      <c r="W324" s="13">
        <f t="shared" ref="W324" si="222">SUM(W310:W322)</f>
        <v>1108.5</v>
      </c>
      <c r="X324" s="13">
        <f t="shared" ref="X324" si="223">SUM(X310:X322)</f>
        <v>0</v>
      </c>
      <c r="Y324" s="13">
        <f t="shared" ref="Y324" si="224">SUM(Y310:Y322)</f>
        <v>0</v>
      </c>
      <c r="Z324" s="13">
        <f t="shared" ref="Z324" si="225">SUM(Z310:Z322)</f>
        <v>4208.3999999999996</v>
      </c>
      <c r="AA324" s="13"/>
      <c r="AB324" s="13"/>
      <c r="AC324" s="13"/>
      <c r="AD324" s="13"/>
      <c r="AE324" s="13"/>
      <c r="AF324" s="13"/>
      <c r="AG324" s="13"/>
      <c r="AH324" s="14"/>
    </row>
    <row r="325" spans="1:34" s="1" customFormat="1" ht="20.25" customHeight="1" x14ac:dyDescent="0.3">
      <c r="A325" s="71" t="s">
        <v>90</v>
      </c>
      <c r="B325" s="48" t="s">
        <v>56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>
        <f>I325+M325+R325</f>
        <v>0</v>
      </c>
      <c r="W325" s="3">
        <f>J325</f>
        <v>0</v>
      </c>
      <c r="X325" s="3">
        <f>C325+F325+N325+S325</f>
        <v>0</v>
      </c>
      <c r="Y325" s="3">
        <f>D325+G325+K325+P325+T325</f>
        <v>0</v>
      </c>
      <c r="Z325" s="3">
        <f t="shared" si="162"/>
        <v>0</v>
      </c>
      <c r="AA325" s="3"/>
      <c r="AB325" s="3"/>
      <c r="AC325" s="3"/>
      <c r="AD325" s="3"/>
      <c r="AE325" s="3"/>
      <c r="AF325" s="3"/>
      <c r="AG325" s="3"/>
      <c r="AH325" s="11">
        <v>2011</v>
      </c>
    </row>
    <row r="326" spans="1:34" s="1" customFormat="1" ht="20.25" customHeight="1" x14ac:dyDescent="0.3">
      <c r="A326" s="72"/>
      <c r="B326" s="4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>
        <f t="shared" ref="V326:V338" si="226">I326+M326+R326</f>
        <v>0</v>
      </c>
      <c r="W326" s="3">
        <f t="shared" ref="W326:W338" si="227">J326</f>
        <v>0</v>
      </c>
      <c r="X326" s="3">
        <f t="shared" ref="X326:X338" si="228">C326+F326+N326+S326</f>
        <v>0</v>
      </c>
      <c r="Y326" s="3">
        <f t="shared" ref="Y326:Y338" si="229">D326+G326+K326+P326+T326</f>
        <v>0</v>
      </c>
      <c r="Z326" s="3">
        <f t="shared" si="162"/>
        <v>0</v>
      </c>
      <c r="AA326" s="3"/>
      <c r="AB326" s="3"/>
      <c r="AC326" s="3"/>
      <c r="AD326" s="3"/>
      <c r="AE326" s="3"/>
      <c r="AF326" s="3"/>
      <c r="AG326" s="3"/>
      <c r="AH326" s="11">
        <v>2012</v>
      </c>
    </row>
    <row r="327" spans="1:34" s="1" customFormat="1" ht="20.25" customHeight="1" x14ac:dyDescent="0.3">
      <c r="A327" s="72"/>
      <c r="B327" s="49"/>
      <c r="C327" s="3"/>
      <c r="D327" s="3"/>
      <c r="E327" s="3"/>
      <c r="F327" s="3"/>
      <c r="G327" s="3"/>
      <c r="H327" s="3"/>
      <c r="I327" s="3">
        <v>1700</v>
      </c>
      <c r="J327" s="3">
        <v>1129</v>
      </c>
      <c r="K327" s="3"/>
      <c r="L327" s="3">
        <f>I327+J327+K327</f>
        <v>2829</v>
      </c>
      <c r="M327" s="3"/>
      <c r="N327" s="3"/>
      <c r="O327" s="3"/>
      <c r="P327" s="3"/>
      <c r="Q327" s="3"/>
      <c r="R327" s="3"/>
      <c r="S327" s="3"/>
      <c r="T327" s="3"/>
      <c r="U327" s="3"/>
      <c r="V327" s="3">
        <f t="shared" si="226"/>
        <v>1700</v>
      </c>
      <c r="W327" s="3">
        <f t="shared" si="227"/>
        <v>1129</v>
      </c>
      <c r="X327" s="3">
        <f t="shared" si="228"/>
        <v>0</v>
      </c>
      <c r="Y327" s="3">
        <f t="shared" si="229"/>
        <v>0</v>
      </c>
      <c r="Z327" s="3">
        <f t="shared" si="162"/>
        <v>2829</v>
      </c>
      <c r="AA327" s="3"/>
      <c r="AB327" s="3"/>
      <c r="AC327" s="3"/>
      <c r="AD327" s="3"/>
      <c r="AE327" s="3"/>
      <c r="AF327" s="3"/>
      <c r="AG327" s="3"/>
      <c r="AH327" s="11">
        <v>2013</v>
      </c>
    </row>
    <row r="328" spans="1:34" s="1" customFormat="1" ht="20.25" customHeight="1" x14ac:dyDescent="0.3">
      <c r="A328" s="72"/>
      <c r="B328" s="49"/>
      <c r="C328" s="3"/>
      <c r="D328" s="3"/>
      <c r="E328" s="3"/>
      <c r="F328" s="3"/>
      <c r="G328" s="3"/>
      <c r="H328" s="3"/>
      <c r="I328" s="3">
        <v>3537.9</v>
      </c>
      <c r="J328" s="3"/>
      <c r="K328" s="3"/>
      <c r="L328" s="3">
        <f>I328+J328+K328</f>
        <v>3537.9</v>
      </c>
      <c r="M328" s="3"/>
      <c r="N328" s="3"/>
      <c r="O328" s="3"/>
      <c r="P328" s="3"/>
      <c r="Q328" s="3"/>
      <c r="R328" s="3"/>
      <c r="S328" s="3"/>
      <c r="T328" s="3"/>
      <c r="U328" s="3"/>
      <c r="V328" s="3">
        <f t="shared" si="226"/>
        <v>3537.9</v>
      </c>
      <c r="W328" s="3">
        <f t="shared" si="227"/>
        <v>0</v>
      </c>
      <c r="X328" s="3">
        <f t="shared" si="228"/>
        <v>0</v>
      </c>
      <c r="Y328" s="3">
        <f t="shared" si="229"/>
        <v>0</v>
      </c>
      <c r="Z328" s="3">
        <f t="shared" si="162"/>
        <v>3537.9</v>
      </c>
      <c r="AA328" s="3"/>
      <c r="AB328" s="3"/>
      <c r="AC328" s="3"/>
      <c r="AD328" s="3"/>
      <c r="AE328" s="3"/>
      <c r="AF328" s="3"/>
      <c r="AG328" s="3"/>
      <c r="AH328" s="11">
        <v>2014</v>
      </c>
    </row>
    <row r="329" spans="1:34" s="1" customFormat="1" ht="20.25" customHeight="1" x14ac:dyDescent="0.3">
      <c r="A329" s="72"/>
      <c r="B329" s="4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>
        <v>200</v>
      </c>
      <c r="S329" s="3"/>
      <c r="T329" s="3"/>
      <c r="U329" s="3">
        <v>200</v>
      </c>
      <c r="V329" s="3">
        <f t="shared" si="226"/>
        <v>200</v>
      </c>
      <c r="W329" s="3">
        <f t="shared" si="227"/>
        <v>0</v>
      </c>
      <c r="X329" s="3">
        <f t="shared" si="228"/>
        <v>0</v>
      </c>
      <c r="Y329" s="3">
        <f t="shared" si="229"/>
        <v>0</v>
      </c>
      <c r="Z329" s="3">
        <f t="shared" si="162"/>
        <v>200</v>
      </c>
      <c r="AA329" s="3"/>
      <c r="AB329" s="3"/>
      <c r="AC329" s="3"/>
      <c r="AD329" s="3"/>
      <c r="AE329" s="3"/>
      <c r="AF329" s="3"/>
      <c r="AG329" s="3"/>
      <c r="AH329" s="11">
        <v>2015</v>
      </c>
    </row>
    <row r="330" spans="1:34" s="1" customFormat="1" ht="20.25" customHeight="1" x14ac:dyDescent="0.3">
      <c r="A330" s="72"/>
      <c r="B330" s="49"/>
      <c r="C330" s="3"/>
      <c r="D330" s="3"/>
      <c r="E330" s="3"/>
      <c r="F330" s="3"/>
      <c r="G330" s="3"/>
      <c r="H330" s="3"/>
      <c r="I330" s="3">
        <f>707.4-600</f>
        <v>107.39999999999998</v>
      </c>
      <c r="J330" s="3"/>
      <c r="K330" s="3"/>
      <c r="L330" s="3">
        <f>SUM(I330:K330)</f>
        <v>107.39999999999998</v>
      </c>
      <c r="M330" s="3"/>
      <c r="N330" s="3"/>
      <c r="O330" s="3"/>
      <c r="P330" s="3"/>
      <c r="Q330" s="3"/>
      <c r="R330" s="19"/>
      <c r="S330" s="3"/>
      <c r="T330" s="3"/>
      <c r="U330" s="3"/>
      <c r="V330" s="3">
        <f t="shared" si="226"/>
        <v>107.39999999999998</v>
      </c>
      <c r="W330" s="3">
        <f t="shared" si="227"/>
        <v>0</v>
      </c>
      <c r="X330" s="3">
        <f t="shared" si="228"/>
        <v>0</v>
      </c>
      <c r="Y330" s="3">
        <f t="shared" si="229"/>
        <v>0</v>
      </c>
      <c r="Z330" s="3">
        <f>SUM(V330:Y330)</f>
        <v>107.39999999999998</v>
      </c>
      <c r="AA330" s="3"/>
      <c r="AB330" s="3"/>
      <c r="AC330" s="3"/>
      <c r="AD330" s="3"/>
      <c r="AE330" s="3"/>
      <c r="AF330" s="3"/>
      <c r="AG330" s="3"/>
      <c r="AH330" s="11">
        <v>2016</v>
      </c>
    </row>
    <row r="331" spans="1:34" s="1" customFormat="1" ht="20.25" customHeight="1" x14ac:dyDescent="0.3">
      <c r="A331" s="72"/>
      <c r="B331" s="4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9"/>
      <c r="S331" s="3"/>
      <c r="T331" s="3"/>
      <c r="U331" s="3"/>
      <c r="V331" s="3">
        <f t="shared" si="226"/>
        <v>0</v>
      </c>
      <c r="W331" s="3">
        <f t="shared" si="227"/>
        <v>0</v>
      </c>
      <c r="X331" s="3">
        <f t="shared" si="228"/>
        <v>0</v>
      </c>
      <c r="Y331" s="3">
        <f t="shared" si="229"/>
        <v>0</v>
      </c>
      <c r="Z331" s="3">
        <f t="shared" si="162"/>
        <v>0</v>
      </c>
      <c r="AA331" s="3"/>
      <c r="AB331" s="3"/>
      <c r="AC331" s="3"/>
      <c r="AD331" s="3"/>
      <c r="AE331" s="3"/>
      <c r="AF331" s="3"/>
      <c r="AG331" s="3"/>
      <c r="AH331" s="11">
        <v>2017</v>
      </c>
    </row>
    <row r="332" spans="1:34" s="1" customFormat="1" ht="20.25" customHeight="1" x14ac:dyDescent="0.3">
      <c r="A332" s="72"/>
      <c r="B332" s="4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>
        <f t="shared" si="226"/>
        <v>0</v>
      </c>
      <c r="W332" s="3">
        <f t="shared" si="227"/>
        <v>0</v>
      </c>
      <c r="X332" s="3">
        <f t="shared" si="228"/>
        <v>0</v>
      </c>
      <c r="Y332" s="3">
        <f t="shared" si="229"/>
        <v>0</v>
      </c>
      <c r="Z332" s="3">
        <f t="shared" si="162"/>
        <v>0</v>
      </c>
      <c r="AA332" s="3"/>
      <c r="AB332" s="3"/>
      <c r="AC332" s="3"/>
      <c r="AD332" s="3"/>
      <c r="AE332" s="3"/>
      <c r="AF332" s="3"/>
      <c r="AG332" s="3"/>
      <c r="AH332" s="11">
        <v>2018</v>
      </c>
    </row>
    <row r="333" spans="1:34" s="1" customFormat="1" ht="20.25" customHeight="1" x14ac:dyDescent="0.3">
      <c r="A333" s="72"/>
      <c r="B333" s="4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>
        <f t="shared" si="226"/>
        <v>0</v>
      </c>
      <c r="W333" s="3">
        <f t="shared" si="227"/>
        <v>0</v>
      </c>
      <c r="X333" s="3">
        <f t="shared" si="228"/>
        <v>0</v>
      </c>
      <c r="Y333" s="3">
        <f t="shared" si="229"/>
        <v>0</v>
      </c>
      <c r="Z333" s="3">
        <f t="shared" si="162"/>
        <v>0</v>
      </c>
      <c r="AA333" s="3"/>
      <c r="AB333" s="3"/>
      <c r="AC333" s="3"/>
      <c r="AD333" s="3"/>
      <c r="AE333" s="3"/>
      <c r="AF333" s="3"/>
      <c r="AG333" s="3"/>
      <c r="AH333" s="11">
        <v>2019</v>
      </c>
    </row>
    <row r="334" spans="1:34" s="1" customFormat="1" ht="20.25" customHeight="1" x14ac:dyDescent="0.3">
      <c r="A334" s="72"/>
      <c r="B334" s="4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>
        <f t="shared" si="226"/>
        <v>0</v>
      </c>
      <c r="W334" s="3">
        <f t="shared" si="227"/>
        <v>0</v>
      </c>
      <c r="X334" s="3">
        <f t="shared" si="228"/>
        <v>0</v>
      </c>
      <c r="Y334" s="3">
        <f t="shared" si="229"/>
        <v>0</v>
      </c>
      <c r="Z334" s="3">
        <f t="shared" si="162"/>
        <v>0</v>
      </c>
      <c r="AA334" s="3"/>
      <c r="AB334" s="3"/>
      <c r="AC334" s="3"/>
      <c r="AD334" s="3"/>
      <c r="AE334" s="3"/>
      <c r="AF334" s="3"/>
      <c r="AG334" s="3"/>
      <c r="AH334" s="11">
        <v>2020</v>
      </c>
    </row>
    <row r="335" spans="1:34" s="1" customFormat="1" ht="20.25" customHeight="1" x14ac:dyDescent="0.3">
      <c r="A335" s="72"/>
      <c r="B335" s="4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9"/>
      <c r="S335" s="3"/>
      <c r="T335" s="3"/>
      <c r="U335" s="3"/>
      <c r="V335" s="3">
        <f t="shared" si="226"/>
        <v>0</v>
      </c>
      <c r="W335" s="3">
        <f t="shared" si="227"/>
        <v>0</v>
      </c>
      <c r="X335" s="3">
        <f t="shared" si="228"/>
        <v>0</v>
      </c>
      <c r="Y335" s="3">
        <f t="shared" si="229"/>
        <v>0</v>
      </c>
      <c r="Z335" s="3">
        <f t="shared" ref="Z335:Z338" si="230">SUM(V335:Y335)</f>
        <v>0</v>
      </c>
      <c r="AA335" s="3"/>
      <c r="AB335" s="3"/>
      <c r="AC335" s="3"/>
      <c r="AD335" s="3"/>
      <c r="AE335" s="3"/>
      <c r="AF335" s="3"/>
      <c r="AG335" s="3"/>
      <c r="AH335" s="11">
        <v>2021</v>
      </c>
    </row>
    <row r="336" spans="1:34" s="1" customFormat="1" ht="20.25" customHeight="1" x14ac:dyDescent="0.3">
      <c r="A336" s="72"/>
      <c r="B336" s="49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40"/>
      <c r="S336" s="38"/>
      <c r="T336" s="38"/>
      <c r="U336" s="38"/>
      <c r="V336" s="38">
        <f t="shared" si="226"/>
        <v>0</v>
      </c>
      <c r="W336" s="38">
        <f t="shared" si="227"/>
        <v>0</v>
      </c>
      <c r="X336" s="38">
        <f t="shared" si="228"/>
        <v>0</v>
      </c>
      <c r="Y336" s="38">
        <f t="shared" si="229"/>
        <v>0</v>
      </c>
      <c r="Z336" s="38">
        <f t="shared" si="230"/>
        <v>0</v>
      </c>
      <c r="AA336" s="38"/>
      <c r="AB336" s="38"/>
      <c r="AC336" s="38"/>
      <c r="AD336" s="38"/>
      <c r="AE336" s="38"/>
      <c r="AF336" s="38"/>
      <c r="AG336" s="38"/>
      <c r="AH336" s="39">
        <v>2022</v>
      </c>
    </row>
    <row r="337" spans="1:34" s="1" customFormat="1" ht="20.25" customHeight="1" x14ac:dyDescent="0.3">
      <c r="A337" s="72"/>
      <c r="B337" s="4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>
        <f t="shared" si="226"/>
        <v>0</v>
      </c>
      <c r="W337" s="3">
        <f t="shared" si="227"/>
        <v>0</v>
      </c>
      <c r="X337" s="3">
        <f t="shared" si="228"/>
        <v>0</v>
      </c>
      <c r="Y337" s="3">
        <f t="shared" si="229"/>
        <v>0</v>
      </c>
      <c r="Z337" s="3">
        <f t="shared" si="230"/>
        <v>0</v>
      </c>
      <c r="AA337" s="3"/>
      <c r="AB337" s="3"/>
      <c r="AC337" s="3"/>
      <c r="AD337" s="3"/>
      <c r="AE337" s="3"/>
      <c r="AF337" s="3"/>
      <c r="AG337" s="3"/>
      <c r="AH337" s="11">
        <v>2023</v>
      </c>
    </row>
    <row r="338" spans="1:34" s="1" customFormat="1" ht="20.25" customHeight="1" x14ac:dyDescent="0.3">
      <c r="A338" s="72"/>
      <c r="B338" s="5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>
        <f t="shared" si="226"/>
        <v>0</v>
      </c>
      <c r="W338" s="3">
        <f t="shared" si="227"/>
        <v>0</v>
      </c>
      <c r="X338" s="3">
        <f t="shared" si="228"/>
        <v>0</v>
      </c>
      <c r="Y338" s="3">
        <f t="shared" si="229"/>
        <v>0</v>
      </c>
      <c r="Z338" s="3">
        <f t="shared" si="230"/>
        <v>0</v>
      </c>
      <c r="AA338" s="3"/>
      <c r="AB338" s="3"/>
      <c r="AC338" s="3"/>
      <c r="AD338" s="3"/>
      <c r="AE338" s="3"/>
      <c r="AF338" s="3"/>
      <c r="AG338" s="3"/>
      <c r="AH338" s="11">
        <v>2024</v>
      </c>
    </row>
    <row r="339" spans="1:34" s="15" customFormat="1" ht="20.25" customHeight="1" x14ac:dyDescent="0.3">
      <c r="A339" s="73"/>
      <c r="B339" s="12" t="s">
        <v>26</v>
      </c>
      <c r="C339" s="13">
        <f>SUM(C325:C337)</f>
        <v>0</v>
      </c>
      <c r="D339" s="13">
        <f t="shared" ref="D339" si="231">SUM(D325:D337)</f>
        <v>0</v>
      </c>
      <c r="E339" s="13">
        <f t="shared" ref="E339" si="232">SUM(E325:E337)</f>
        <v>0</v>
      </c>
      <c r="F339" s="13">
        <f t="shared" ref="F339" si="233">SUM(F325:F337)</f>
        <v>0</v>
      </c>
      <c r="G339" s="13">
        <f t="shared" ref="G339" si="234">SUM(G325:G337)</f>
        <v>0</v>
      </c>
      <c r="H339" s="13">
        <f t="shared" ref="H339" si="235">SUM(H325:H337)</f>
        <v>0</v>
      </c>
      <c r="I339" s="13">
        <f t="shared" ref="I339" si="236">SUM(I325:I337)</f>
        <v>5345.2999999999993</v>
      </c>
      <c r="J339" s="13">
        <f t="shared" ref="J339" si="237">SUM(J325:J337)</f>
        <v>1129</v>
      </c>
      <c r="K339" s="13">
        <f t="shared" ref="K339" si="238">SUM(K325:K337)</f>
        <v>0</v>
      </c>
      <c r="L339" s="13">
        <f t="shared" ref="L339" si="239">SUM(L325:L337)</f>
        <v>6474.2999999999993</v>
      </c>
      <c r="M339" s="13">
        <f t="shared" ref="M339" si="240">SUM(M325:M337)</f>
        <v>0</v>
      </c>
      <c r="N339" s="13">
        <f t="shared" ref="N339" si="241">SUM(N325:N337)</f>
        <v>0</v>
      </c>
      <c r="O339" s="13">
        <f t="shared" ref="O339" si="242">SUM(O325:O337)</f>
        <v>0</v>
      </c>
      <c r="P339" s="13">
        <f t="shared" ref="P339" si="243">SUM(P325:P337)</f>
        <v>0</v>
      </c>
      <c r="Q339" s="13">
        <f t="shared" ref="Q339" si="244">SUM(Q325:Q337)</f>
        <v>0</v>
      </c>
      <c r="R339" s="13">
        <f t="shared" ref="R339" si="245">SUM(R325:R337)</f>
        <v>200</v>
      </c>
      <c r="S339" s="13">
        <f t="shared" ref="S339" si="246">SUM(S325:S337)</f>
        <v>0</v>
      </c>
      <c r="T339" s="13">
        <f t="shared" ref="T339" si="247">SUM(T325:T337)</f>
        <v>0</v>
      </c>
      <c r="U339" s="13">
        <f t="shared" ref="U339" si="248">SUM(U325:U337)</f>
        <v>200</v>
      </c>
      <c r="V339" s="13">
        <f t="shared" ref="V339" si="249">SUM(V325:V337)</f>
        <v>5545.2999999999993</v>
      </c>
      <c r="W339" s="13">
        <f t="shared" ref="W339" si="250">SUM(W325:W337)</f>
        <v>1129</v>
      </c>
      <c r="X339" s="13">
        <f t="shared" ref="X339" si="251">SUM(X325:X337)</f>
        <v>0</v>
      </c>
      <c r="Y339" s="13">
        <f t="shared" ref="Y339" si="252">SUM(Y325:Y337)</f>
        <v>0</v>
      </c>
      <c r="Z339" s="13">
        <f t="shared" ref="Z339" si="253">SUM(Z325:Z337)</f>
        <v>6674.2999999999993</v>
      </c>
      <c r="AA339" s="13"/>
      <c r="AB339" s="13"/>
      <c r="AC339" s="13"/>
      <c r="AD339" s="13"/>
      <c r="AE339" s="13"/>
      <c r="AF339" s="13"/>
      <c r="AG339" s="13"/>
      <c r="AH339" s="14"/>
    </row>
    <row r="340" spans="1:34" s="15" customFormat="1" ht="20.25" customHeight="1" x14ac:dyDescent="0.3">
      <c r="A340" s="12"/>
      <c r="B340" s="12" t="s">
        <v>28</v>
      </c>
      <c r="C340" s="13"/>
      <c r="D340" s="13"/>
      <c r="E340" s="13"/>
      <c r="F340" s="13"/>
      <c r="G340" s="13"/>
      <c r="H340" s="13"/>
      <c r="I340" s="13">
        <f>I241+I252+I267+I278+I294+I309+I324+I339</f>
        <v>8568.2999999999993</v>
      </c>
      <c r="J340" s="13">
        <f>J241+J252+J267+J278+J294+J309+J324+J339</f>
        <v>8948.7000000000007</v>
      </c>
      <c r="K340" s="13">
        <f>K241+K252+K267+K278+K294+K309+K324+K339</f>
        <v>0</v>
      </c>
      <c r="L340" s="13">
        <f>L241+L252+L267+L278+L294+L309+L324+L339</f>
        <v>17517</v>
      </c>
      <c r="M340" s="13">
        <f>M241+M252+M267+M278+M294+M309+M324+M339</f>
        <v>200</v>
      </c>
      <c r="N340" s="13">
        <v>0</v>
      </c>
      <c r="O340" s="13"/>
      <c r="P340" s="13"/>
      <c r="Q340" s="13">
        <f>Q241+Q252+Q267+Q278+Q294+Q309+Q324+Q339</f>
        <v>200</v>
      </c>
      <c r="R340" s="13">
        <f>R241+R252+R267+R278+R294+R309+R324+R339</f>
        <v>200</v>
      </c>
      <c r="S340" s="13">
        <v>0</v>
      </c>
      <c r="T340" s="13"/>
      <c r="U340" s="13">
        <f>U241+U252+U267+U278+U294+U309+U324+U339</f>
        <v>200</v>
      </c>
      <c r="V340" s="13">
        <f>V241+V252+V267+V278+V294+V309+V324+V339</f>
        <v>8968.2999999999993</v>
      </c>
      <c r="W340" s="13">
        <f>W241+W252+W267+W278+W294+W309+W324+W339</f>
        <v>8948.7000000000007</v>
      </c>
      <c r="X340" s="13">
        <f>X241+X252+X267+X278+X294+X309+X324+X339</f>
        <v>0</v>
      </c>
      <c r="Y340" s="13">
        <f>Y241+Y252+Y267+Y278+Y294+Y309+Y324+Y339</f>
        <v>0</v>
      </c>
      <c r="Z340" s="13">
        <f>SUM(V340:Y340)</f>
        <v>17917</v>
      </c>
      <c r="AA340" s="13"/>
      <c r="AB340" s="13"/>
      <c r="AC340" s="13"/>
      <c r="AD340" s="13"/>
      <c r="AE340" s="13"/>
      <c r="AF340" s="13"/>
      <c r="AG340" s="13"/>
      <c r="AH340" s="14"/>
    </row>
    <row r="341" spans="1:34" s="1" customFormat="1" ht="20.25" customHeight="1" x14ac:dyDescent="0.3">
      <c r="A341" s="74" t="s">
        <v>91</v>
      </c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</row>
    <row r="342" spans="1:34" s="1" customFormat="1" ht="20.25" customHeight="1" x14ac:dyDescent="0.3">
      <c r="A342" s="53" t="s">
        <v>67</v>
      </c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5"/>
    </row>
    <row r="343" spans="1:34" s="1" customFormat="1" ht="20.25" customHeight="1" x14ac:dyDescent="0.3">
      <c r="A343" s="71" t="s">
        <v>92</v>
      </c>
      <c r="B343" s="48" t="s">
        <v>23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>
        <f>I343+M343+R343</f>
        <v>0</v>
      </c>
      <c r="W343" s="3">
        <f>J343</f>
        <v>0</v>
      </c>
      <c r="X343" s="3">
        <f>C343+F343+N343+S343</f>
        <v>0</v>
      </c>
      <c r="Y343" s="3">
        <f>D343+G343+K343+P343+T343</f>
        <v>0</v>
      </c>
      <c r="Z343" s="3">
        <f t="shared" ref="Z343:Z358" si="254">SUM(V343:Y343)</f>
        <v>0</v>
      </c>
      <c r="AA343" s="3"/>
      <c r="AB343" s="3"/>
      <c r="AC343" s="3"/>
      <c r="AD343" s="3"/>
      <c r="AE343" s="3"/>
      <c r="AF343" s="3"/>
      <c r="AG343" s="3"/>
      <c r="AH343" s="11">
        <v>2011</v>
      </c>
    </row>
    <row r="344" spans="1:34" s="1" customFormat="1" ht="20.25" customHeight="1" x14ac:dyDescent="0.3">
      <c r="A344" s="72"/>
      <c r="B344" s="49"/>
      <c r="C344" s="3"/>
      <c r="D344" s="3"/>
      <c r="E344" s="3"/>
      <c r="F344" s="3"/>
      <c r="G344" s="3"/>
      <c r="H344" s="3"/>
      <c r="I344" s="3"/>
      <c r="J344" s="3">
        <v>26</v>
      </c>
      <c r="K344" s="3"/>
      <c r="L344" s="3">
        <v>26</v>
      </c>
      <c r="M344" s="3"/>
      <c r="N344" s="3"/>
      <c r="O344" s="3"/>
      <c r="P344" s="3"/>
      <c r="Q344" s="3"/>
      <c r="R344" s="3"/>
      <c r="S344" s="3"/>
      <c r="T344" s="3"/>
      <c r="U344" s="3"/>
      <c r="V344" s="3">
        <f t="shared" ref="V344:V356" si="255">I344+M344+R344</f>
        <v>0</v>
      </c>
      <c r="W344" s="3">
        <f t="shared" ref="W344:W356" si="256">J344</f>
        <v>26</v>
      </c>
      <c r="X344" s="3">
        <f t="shared" ref="X344:X356" si="257">C344+F344+N344+S344</f>
        <v>0</v>
      </c>
      <c r="Y344" s="3">
        <f t="shared" ref="Y344:Y356" si="258">D344+G344+K344+P344+T344</f>
        <v>0</v>
      </c>
      <c r="Z344" s="3">
        <f t="shared" si="254"/>
        <v>26</v>
      </c>
      <c r="AA344" s="3"/>
      <c r="AB344" s="3"/>
      <c r="AC344" s="3"/>
      <c r="AD344" s="3"/>
      <c r="AE344" s="3"/>
      <c r="AF344" s="3"/>
      <c r="AG344" s="3"/>
      <c r="AH344" s="11">
        <v>2012</v>
      </c>
    </row>
    <row r="345" spans="1:34" s="1" customFormat="1" ht="20.25" customHeight="1" x14ac:dyDescent="0.3">
      <c r="A345" s="72"/>
      <c r="B345" s="4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>
        <f t="shared" si="255"/>
        <v>0</v>
      </c>
      <c r="W345" s="3">
        <f t="shared" si="256"/>
        <v>0</v>
      </c>
      <c r="X345" s="3">
        <f t="shared" si="257"/>
        <v>0</v>
      </c>
      <c r="Y345" s="3">
        <f t="shared" si="258"/>
        <v>0</v>
      </c>
      <c r="Z345" s="3">
        <f t="shared" si="254"/>
        <v>0</v>
      </c>
      <c r="AA345" s="3"/>
      <c r="AB345" s="3"/>
      <c r="AC345" s="3"/>
      <c r="AD345" s="3"/>
      <c r="AE345" s="3"/>
      <c r="AF345" s="3"/>
      <c r="AG345" s="3"/>
      <c r="AH345" s="11">
        <v>2013</v>
      </c>
    </row>
    <row r="346" spans="1:34" s="1" customFormat="1" ht="20.25" customHeight="1" x14ac:dyDescent="0.3">
      <c r="A346" s="72"/>
      <c r="B346" s="4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>
        <f t="shared" si="255"/>
        <v>0</v>
      </c>
      <c r="W346" s="3">
        <f t="shared" si="256"/>
        <v>0</v>
      </c>
      <c r="X346" s="3">
        <f t="shared" si="257"/>
        <v>0</v>
      </c>
      <c r="Y346" s="3">
        <f t="shared" si="258"/>
        <v>0</v>
      </c>
      <c r="Z346" s="3">
        <f t="shared" si="254"/>
        <v>0</v>
      </c>
      <c r="AA346" s="3"/>
      <c r="AB346" s="3"/>
      <c r="AC346" s="3"/>
      <c r="AD346" s="3"/>
      <c r="AE346" s="3"/>
      <c r="AF346" s="3"/>
      <c r="AG346" s="3"/>
      <c r="AH346" s="11">
        <v>2014</v>
      </c>
    </row>
    <row r="347" spans="1:34" s="1" customFormat="1" ht="20.25" customHeight="1" x14ac:dyDescent="0.3">
      <c r="A347" s="72"/>
      <c r="B347" s="4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>
        <f t="shared" si="255"/>
        <v>0</v>
      </c>
      <c r="W347" s="3">
        <f t="shared" si="256"/>
        <v>0</v>
      </c>
      <c r="X347" s="3">
        <f t="shared" si="257"/>
        <v>0</v>
      </c>
      <c r="Y347" s="3">
        <f t="shared" si="258"/>
        <v>0</v>
      </c>
      <c r="Z347" s="3">
        <f t="shared" si="254"/>
        <v>0</v>
      </c>
      <c r="AA347" s="3"/>
      <c r="AB347" s="3"/>
      <c r="AC347" s="3"/>
      <c r="AD347" s="3"/>
      <c r="AE347" s="3"/>
      <c r="AF347" s="3"/>
      <c r="AG347" s="3"/>
      <c r="AH347" s="11">
        <v>2015</v>
      </c>
    </row>
    <row r="348" spans="1:34" s="1" customFormat="1" ht="20.25" customHeight="1" x14ac:dyDescent="0.3">
      <c r="A348" s="72"/>
      <c r="B348" s="49"/>
      <c r="C348" s="3"/>
      <c r="D348" s="3"/>
      <c r="E348" s="3"/>
      <c r="F348" s="3"/>
      <c r="G348" s="3"/>
      <c r="H348" s="3"/>
      <c r="I348" s="3"/>
      <c r="J348" s="3">
        <v>18</v>
      </c>
      <c r="K348" s="3"/>
      <c r="L348" s="3">
        <f>I348+J348+K348</f>
        <v>18</v>
      </c>
      <c r="M348" s="3"/>
      <c r="N348" s="3"/>
      <c r="O348" s="3"/>
      <c r="P348" s="3"/>
      <c r="Q348" s="3"/>
      <c r="R348" s="3"/>
      <c r="S348" s="3"/>
      <c r="T348" s="3"/>
      <c r="U348" s="3"/>
      <c r="V348" s="3">
        <f t="shared" si="255"/>
        <v>0</v>
      </c>
      <c r="W348" s="3">
        <f t="shared" si="256"/>
        <v>18</v>
      </c>
      <c r="X348" s="3">
        <f t="shared" si="257"/>
        <v>0</v>
      </c>
      <c r="Y348" s="3">
        <f t="shared" si="258"/>
        <v>0</v>
      </c>
      <c r="Z348" s="3">
        <f t="shared" si="254"/>
        <v>18</v>
      </c>
      <c r="AA348" s="3"/>
      <c r="AB348" s="3"/>
      <c r="AC348" s="3"/>
      <c r="AD348" s="3"/>
      <c r="AE348" s="3"/>
      <c r="AF348" s="3"/>
      <c r="AG348" s="3"/>
      <c r="AH348" s="11">
        <v>2016</v>
      </c>
    </row>
    <row r="349" spans="1:34" s="1" customFormat="1" ht="20.25" customHeight="1" x14ac:dyDescent="0.3">
      <c r="A349" s="72"/>
      <c r="B349" s="4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>
        <f t="shared" si="255"/>
        <v>0</v>
      </c>
      <c r="W349" s="3">
        <f t="shared" si="256"/>
        <v>0</v>
      </c>
      <c r="X349" s="3">
        <f t="shared" si="257"/>
        <v>0</v>
      </c>
      <c r="Y349" s="3">
        <f t="shared" si="258"/>
        <v>0</v>
      </c>
      <c r="Z349" s="3">
        <f t="shared" si="254"/>
        <v>0</v>
      </c>
      <c r="AA349" s="3"/>
      <c r="AB349" s="3"/>
      <c r="AC349" s="3"/>
      <c r="AD349" s="3"/>
      <c r="AE349" s="3"/>
      <c r="AF349" s="3"/>
      <c r="AG349" s="3"/>
      <c r="AH349" s="11">
        <v>2017</v>
      </c>
    </row>
    <row r="350" spans="1:34" s="1" customFormat="1" ht="20.25" customHeight="1" x14ac:dyDescent="0.3">
      <c r="A350" s="72"/>
      <c r="B350" s="4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>
        <f t="shared" si="255"/>
        <v>0</v>
      </c>
      <c r="W350" s="3">
        <f t="shared" si="256"/>
        <v>0</v>
      </c>
      <c r="X350" s="3">
        <f t="shared" si="257"/>
        <v>0</v>
      </c>
      <c r="Y350" s="3">
        <f t="shared" si="258"/>
        <v>0</v>
      </c>
      <c r="Z350" s="3">
        <f t="shared" si="254"/>
        <v>0</v>
      </c>
      <c r="AA350" s="3"/>
      <c r="AB350" s="3"/>
      <c r="AC350" s="3"/>
      <c r="AD350" s="3"/>
      <c r="AE350" s="3"/>
      <c r="AF350" s="3"/>
      <c r="AG350" s="3"/>
      <c r="AH350" s="11">
        <v>2018</v>
      </c>
    </row>
    <row r="351" spans="1:34" s="1" customFormat="1" ht="20.25" customHeight="1" x14ac:dyDescent="0.3">
      <c r="A351" s="72"/>
      <c r="B351" s="4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>
        <f t="shared" si="255"/>
        <v>0</v>
      </c>
      <c r="W351" s="3">
        <f t="shared" si="256"/>
        <v>0</v>
      </c>
      <c r="X351" s="3">
        <f t="shared" si="257"/>
        <v>0</v>
      </c>
      <c r="Y351" s="3">
        <f t="shared" si="258"/>
        <v>0</v>
      </c>
      <c r="Z351" s="3">
        <f t="shared" si="254"/>
        <v>0</v>
      </c>
      <c r="AA351" s="3"/>
      <c r="AB351" s="3"/>
      <c r="AC351" s="3"/>
      <c r="AD351" s="3"/>
      <c r="AE351" s="3"/>
      <c r="AF351" s="3"/>
      <c r="AG351" s="3"/>
      <c r="AH351" s="11">
        <v>2019</v>
      </c>
    </row>
    <row r="352" spans="1:34" s="1" customFormat="1" ht="20.25" customHeight="1" x14ac:dyDescent="0.3">
      <c r="A352" s="72"/>
      <c r="B352" s="4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>
        <f t="shared" si="255"/>
        <v>0</v>
      </c>
      <c r="W352" s="3">
        <f t="shared" si="256"/>
        <v>0</v>
      </c>
      <c r="X352" s="3">
        <f t="shared" si="257"/>
        <v>0</v>
      </c>
      <c r="Y352" s="3">
        <f t="shared" si="258"/>
        <v>0</v>
      </c>
      <c r="Z352" s="3">
        <f t="shared" si="254"/>
        <v>0</v>
      </c>
      <c r="AA352" s="3"/>
      <c r="AB352" s="3"/>
      <c r="AC352" s="3"/>
      <c r="AD352" s="3"/>
      <c r="AE352" s="3"/>
      <c r="AF352" s="3"/>
      <c r="AG352" s="3"/>
      <c r="AH352" s="11">
        <v>2020</v>
      </c>
    </row>
    <row r="353" spans="1:34" s="1" customFormat="1" ht="20.25" customHeight="1" x14ac:dyDescent="0.3">
      <c r="A353" s="72"/>
      <c r="B353" s="4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9"/>
      <c r="S353" s="3"/>
      <c r="T353" s="3"/>
      <c r="U353" s="3"/>
      <c r="V353" s="3">
        <f t="shared" si="255"/>
        <v>0</v>
      </c>
      <c r="W353" s="3">
        <f t="shared" si="256"/>
        <v>0</v>
      </c>
      <c r="X353" s="3">
        <f t="shared" si="257"/>
        <v>0</v>
      </c>
      <c r="Y353" s="3">
        <f t="shared" si="258"/>
        <v>0</v>
      </c>
      <c r="Z353" s="3">
        <f t="shared" ref="Z353:Z354" si="259">SUM(V353:Y353)</f>
        <v>0</v>
      </c>
      <c r="AA353" s="3"/>
      <c r="AB353" s="3"/>
      <c r="AC353" s="3"/>
      <c r="AD353" s="3"/>
      <c r="AE353" s="3"/>
      <c r="AF353" s="3"/>
      <c r="AG353" s="3"/>
      <c r="AH353" s="11">
        <v>2021</v>
      </c>
    </row>
    <row r="354" spans="1:34" s="1" customFormat="1" ht="20.25" customHeight="1" x14ac:dyDescent="0.3">
      <c r="A354" s="72"/>
      <c r="B354" s="49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40"/>
      <c r="S354" s="38"/>
      <c r="T354" s="38"/>
      <c r="U354" s="38"/>
      <c r="V354" s="38">
        <f t="shared" si="255"/>
        <v>0</v>
      </c>
      <c r="W354" s="38">
        <f t="shared" si="256"/>
        <v>0</v>
      </c>
      <c r="X354" s="38">
        <f t="shared" si="257"/>
        <v>0</v>
      </c>
      <c r="Y354" s="38">
        <f t="shared" si="258"/>
        <v>0</v>
      </c>
      <c r="Z354" s="38">
        <f t="shared" si="259"/>
        <v>0</v>
      </c>
      <c r="AA354" s="38"/>
      <c r="AB354" s="38"/>
      <c r="AC354" s="38"/>
      <c r="AD354" s="38"/>
      <c r="AE354" s="38"/>
      <c r="AF354" s="38"/>
      <c r="AG354" s="38"/>
      <c r="AH354" s="39">
        <v>2022</v>
      </c>
    </row>
    <row r="355" spans="1:34" s="1" customFormat="1" ht="20.25" customHeight="1" x14ac:dyDescent="0.3">
      <c r="A355" s="72"/>
      <c r="B355" s="5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>
        <f t="shared" si="255"/>
        <v>0</v>
      </c>
      <c r="W355" s="3">
        <f t="shared" si="256"/>
        <v>0</v>
      </c>
      <c r="X355" s="3">
        <f t="shared" si="257"/>
        <v>0</v>
      </c>
      <c r="Y355" s="3">
        <f t="shared" si="258"/>
        <v>0</v>
      </c>
      <c r="Z355" s="3">
        <f t="shared" ref="Z355:AG355" si="260">SUM(V355:Y355)</f>
        <v>0</v>
      </c>
      <c r="AA355" s="3">
        <f t="shared" si="260"/>
        <v>0</v>
      </c>
      <c r="AB355" s="3">
        <f t="shared" si="260"/>
        <v>0</v>
      </c>
      <c r="AC355" s="3">
        <f t="shared" si="260"/>
        <v>0</v>
      </c>
      <c r="AD355" s="3">
        <f t="shared" si="260"/>
        <v>0</v>
      </c>
      <c r="AE355" s="3">
        <f t="shared" si="260"/>
        <v>0</v>
      </c>
      <c r="AF355" s="3">
        <f t="shared" si="260"/>
        <v>0</v>
      </c>
      <c r="AG355" s="3">
        <f t="shared" si="260"/>
        <v>0</v>
      </c>
      <c r="AH355" s="11">
        <v>2023</v>
      </c>
    </row>
    <row r="356" spans="1:34" s="1" customFormat="1" ht="20.25" customHeight="1" x14ac:dyDescent="0.3">
      <c r="A356" s="72"/>
      <c r="B356" s="3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>
        <f t="shared" si="255"/>
        <v>0</v>
      </c>
      <c r="W356" s="3">
        <f t="shared" si="256"/>
        <v>0</v>
      </c>
      <c r="X356" s="3">
        <f t="shared" si="257"/>
        <v>0</v>
      </c>
      <c r="Y356" s="3">
        <f t="shared" si="258"/>
        <v>0</v>
      </c>
      <c r="Z356" s="3">
        <f>SUM(V356:Y356)</f>
        <v>0</v>
      </c>
      <c r="AA356" s="3"/>
      <c r="AB356" s="3"/>
      <c r="AC356" s="3"/>
      <c r="AD356" s="3"/>
      <c r="AE356" s="3"/>
      <c r="AF356" s="3"/>
      <c r="AG356" s="3"/>
      <c r="AH356" s="11">
        <v>2024</v>
      </c>
    </row>
    <row r="357" spans="1:34" s="15" customFormat="1" ht="20.25" customHeight="1" x14ac:dyDescent="0.3">
      <c r="A357" s="73"/>
      <c r="B357" s="12" t="s">
        <v>26</v>
      </c>
      <c r="C357" s="13">
        <f>SUM(C343:C355)</f>
        <v>0</v>
      </c>
      <c r="D357" s="13">
        <f t="shared" ref="D357" si="261">SUM(D343:D355)</f>
        <v>0</v>
      </c>
      <c r="E357" s="13">
        <f t="shared" ref="E357" si="262">SUM(E343:E355)</f>
        <v>0</v>
      </c>
      <c r="F357" s="13">
        <f t="shared" ref="F357" si="263">SUM(F343:F355)</f>
        <v>0</v>
      </c>
      <c r="G357" s="13">
        <f t="shared" ref="G357" si="264">SUM(G343:G355)</f>
        <v>0</v>
      </c>
      <c r="H357" s="13">
        <f t="shared" ref="H357" si="265">SUM(H343:H355)</f>
        <v>0</v>
      </c>
      <c r="I357" s="13">
        <f t="shared" ref="I357" si="266">SUM(I343:I355)</f>
        <v>0</v>
      </c>
      <c r="J357" s="13">
        <f t="shared" ref="J357" si="267">SUM(J343:J355)</f>
        <v>44</v>
      </c>
      <c r="K357" s="13">
        <f t="shared" ref="K357" si="268">SUM(K343:K355)</f>
        <v>0</v>
      </c>
      <c r="L357" s="13">
        <f t="shared" ref="L357" si="269">SUM(L343:L355)</f>
        <v>44</v>
      </c>
      <c r="M357" s="13">
        <f t="shared" ref="M357" si="270">SUM(M343:M355)</f>
        <v>0</v>
      </c>
      <c r="N357" s="13">
        <f t="shared" ref="N357" si="271">SUM(N343:N355)</f>
        <v>0</v>
      </c>
      <c r="O357" s="13">
        <f t="shared" ref="O357" si="272">SUM(O343:O355)</f>
        <v>0</v>
      </c>
      <c r="P357" s="13">
        <f t="shared" ref="P357" si="273">SUM(P343:P355)</f>
        <v>0</v>
      </c>
      <c r="Q357" s="13">
        <f t="shared" ref="Q357" si="274">SUM(Q343:Q355)</f>
        <v>0</v>
      </c>
      <c r="R357" s="13">
        <f t="shared" ref="R357" si="275">SUM(R343:R355)</f>
        <v>0</v>
      </c>
      <c r="S357" s="13">
        <f t="shared" ref="S357" si="276">SUM(S343:S355)</f>
        <v>0</v>
      </c>
      <c r="T357" s="13">
        <f t="shared" ref="T357" si="277">SUM(T343:T355)</f>
        <v>0</v>
      </c>
      <c r="U357" s="13">
        <f t="shared" ref="U357" si="278">SUM(U343:U355)</f>
        <v>0</v>
      </c>
      <c r="V357" s="13">
        <f t="shared" ref="V357" si="279">SUM(V343:V355)</f>
        <v>0</v>
      </c>
      <c r="W357" s="13">
        <f t="shared" ref="W357" si="280">SUM(W343:W355)</f>
        <v>44</v>
      </c>
      <c r="X357" s="13">
        <f t="shared" ref="X357" si="281">SUM(X343:X355)</f>
        <v>0</v>
      </c>
      <c r="Y357" s="13">
        <f t="shared" ref="Y357" si="282">SUM(Y343:Y355)</f>
        <v>0</v>
      </c>
      <c r="Z357" s="13">
        <f>SUM(Z343:Z355)</f>
        <v>44</v>
      </c>
      <c r="AA357" s="13"/>
      <c r="AB357" s="13"/>
      <c r="AC357" s="13"/>
      <c r="AD357" s="13"/>
      <c r="AE357" s="13"/>
      <c r="AF357" s="13"/>
      <c r="AG357" s="13"/>
      <c r="AH357" s="14"/>
    </row>
    <row r="358" spans="1:34" s="15" customFormat="1" ht="20.25" customHeight="1" x14ac:dyDescent="0.3">
      <c r="A358" s="12"/>
      <c r="B358" s="12" t="s">
        <v>28</v>
      </c>
      <c r="C358" s="13"/>
      <c r="D358" s="13"/>
      <c r="E358" s="13"/>
      <c r="F358" s="13"/>
      <c r="G358" s="13"/>
      <c r="H358" s="13"/>
      <c r="I358" s="13"/>
      <c r="J358" s="13">
        <f>J357</f>
        <v>44</v>
      </c>
      <c r="K358" s="13"/>
      <c r="L358" s="13">
        <f>L357</f>
        <v>44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>
        <f>V357</f>
        <v>0</v>
      </c>
      <c r="W358" s="13">
        <f>W357</f>
        <v>44</v>
      </c>
      <c r="X358" s="13">
        <f>X357</f>
        <v>0</v>
      </c>
      <c r="Y358" s="13">
        <f>Y357</f>
        <v>0</v>
      </c>
      <c r="Z358" s="13">
        <f t="shared" si="254"/>
        <v>44</v>
      </c>
      <c r="AA358" s="13"/>
      <c r="AB358" s="13"/>
      <c r="AC358" s="13"/>
      <c r="AD358" s="13"/>
      <c r="AE358" s="13"/>
      <c r="AF358" s="13"/>
      <c r="AG358" s="13"/>
      <c r="AH358" s="14"/>
    </row>
    <row r="359" spans="1:34" s="1" customFormat="1" ht="20.25" customHeight="1" x14ac:dyDescent="0.3">
      <c r="A359" s="74" t="s">
        <v>93</v>
      </c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</row>
    <row r="360" spans="1:34" s="1" customFormat="1" ht="20.25" customHeight="1" x14ac:dyDescent="0.3">
      <c r="A360" s="68" t="s">
        <v>68</v>
      </c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70"/>
    </row>
    <row r="361" spans="1:34" s="1" customFormat="1" ht="20.25" customHeight="1" x14ac:dyDescent="0.3">
      <c r="A361" s="71" t="s">
        <v>94</v>
      </c>
      <c r="B361" s="48" t="s">
        <v>24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>
        <f>I361+M361+R361</f>
        <v>0</v>
      </c>
      <c r="W361" s="3">
        <f>J361</f>
        <v>0</v>
      </c>
      <c r="X361" s="3">
        <f>C361+F361+N361+S361</f>
        <v>0</v>
      </c>
      <c r="Y361" s="3">
        <f>D361+G361+K361+P361+T361</f>
        <v>0</v>
      </c>
      <c r="Z361" s="3">
        <f t="shared" ref="Z361:Z408" si="283">SUM(V361:Y361)</f>
        <v>0</v>
      </c>
      <c r="AA361" s="3"/>
      <c r="AB361" s="3"/>
      <c r="AC361" s="3"/>
      <c r="AD361" s="3"/>
      <c r="AE361" s="3"/>
      <c r="AF361" s="3"/>
      <c r="AG361" s="3"/>
      <c r="AH361" s="11">
        <v>2011</v>
      </c>
    </row>
    <row r="362" spans="1:34" s="1" customFormat="1" ht="20.25" customHeight="1" x14ac:dyDescent="0.3">
      <c r="A362" s="72"/>
      <c r="B362" s="4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>
        <f t="shared" ref="V362:V374" si="284">I362+M362+R362</f>
        <v>0</v>
      </c>
      <c r="W362" s="3">
        <f t="shared" ref="W362:W374" si="285">J362</f>
        <v>0</v>
      </c>
      <c r="X362" s="3">
        <f t="shared" ref="X362:X374" si="286">C362+F362+N362+S362</f>
        <v>0</v>
      </c>
      <c r="Y362" s="3">
        <f t="shared" ref="Y362:Y374" si="287">D362+G362+K362+P362+T362</f>
        <v>0</v>
      </c>
      <c r="Z362" s="3">
        <f t="shared" si="283"/>
        <v>0</v>
      </c>
      <c r="AA362" s="3"/>
      <c r="AB362" s="3"/>
      <c r="AC362" s="3"/>
      <c r="AD362" s="3"/>
      <c r="AE362" s="3"/>
      <c r="AF362" s="3"/>
      <c r="AG362" s="3"/>
      <c r="AH362" s="11">
        <v>2012</v>
      </c>
    </row>
    <row r="363" spans="1:34" s="1" customFormat="1" ht="20.25" customHeight="1" x14ac:dyDescent="0.3">
      <c r="A363" s="72"/>
      <c r="B363" s="4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>
        <v>13.6</v>
      </c>
      <c r="N363" s="3"/>
      <c r="O363" s="3"/>
      <c r="P363" s="3"/>
      <c r="Q363" s="3">
        <v>13.6</v>
      </c>
      <c r="R363" s="3"/>
      <c r="S363" s="3"/>
      <c r="T363" s="3"/>
      <c r="U363" s="3"/>
      <c r="V363" s="3">
        <f t="shared" si="284"/>
        <v>13.6</v>
      </c>
      <c r="W363" s="3">
        <f t="shared" si="285"/>
        <v>0</v>
      </c>
      <c r="X363" s="3">
        <f t="shared" si="286"/>
        <v>0</v>
      </c>
      <c r="Y363" s="3">
        <f t="shared" si="287"/>
        <v>0</v>
      </c>
      <c r="Z363" s="3">
        <f t="shared" si="283"/>
        <v>13.6</v>
      </c>
      <c r="AA363" s="3"/>
      <c r="AB363" s="3"/>
      <c r="AC363" s="3"/>
      <c r="AD363" s="3"/>
      <c r="AE363" s="3"/>
      <c r="AF363" s="3"/>
      <c r="AG363" s="3"/>
      <c r="AH363" s="11">
        <v>2013</v>
      </c>
    </row>
    <row r="364" spans="1:34" s="1" customFormat="1" ht="20.25" customHeight="1" x14ac:dyDescent="0.3">
      <c r="A364" s="72"/>
      <c r="B364" s="4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>
        <f t="shared" si="284"/>
        <v>0</v>
      </c>
      <c r="W364" s="3">
        <f t="shared" si="285"/>
        <v>0</v>
      </c>
      <c r="X364" s="3">
        <f t="shared" si="286"/>
        <v>0</v>
      </c>
      <c r="Y364" s="3">
        <f t="shared" si="287"/>
        <v>0</v>
      </c>
      <c r="Z364" s="3">
        <f t="shared" si="283"/>
        <v>0</v>
      </c>
      <c r="AA364" s="3"/>
      <c r="AB364" s="3"/>
      <c r="AC364" s="3"/>
      <c r="AD364" s="3"/>
      <c r="AE364" s="3"/>
      <c r="AF364" s="3"/>
      <c r="AG364" s="3"/>
      <c r="AH364" s="11">
        <v>2014</v>
      </c>
    </row>
    <row r="365" spans="1:34" s="1" customFormat="1" ht="20.25" customHeight="1" x14ac:dyDescent="0.3">
      <c r="A365" s="72"/>
      <c r="B365" s="49"/>
      <c r="C365" s="3"/>
      <c r="D365" s="3"/>
      <c r="E365" s="3"/>
      <c r="F365" s="3"/>
      <c r="G365" s="3"/>
      <c r="H365" s="3"/>
      <c r="I365" s="3">
        <v>50</v>
      </c>
      <c r="J365" s="3"/>
      <c r="K365" s="3"/>
      <c r="L365" s="3">
        <f t="shared" ref="L365:L374" si="288">I365+J365+K365</f>
        <v>50</v>
      </c>
      <c r="M365" s="3"/>
      <c r="N365" s="3"/>
      <c r="O365" s="3"/>
      <c r="P365" s="3"/>
      <c r="Q365" s="3"/>
      <c r="R365" s="3"/>
      <c r="S365" s="3"/>
      <c r="T365" s="3"/>
      <c r="U365" s="3"/>
      <c r="V365" s="3">
        <f t="shared" si="284"/>
        <v>50</v>
      </c>
      <c r="W365" s="3">
        <f t="shared" si="285"/>
        <v>0</v>
      </c>
      <c r="X365" s="3">
        <f t="shared" si="286"/>
        <v>0</v>
      </c>
      <c r="Y365" s="3">
        <f t="shared" si="287"/>
        <v>0</v>
      </c>
      <c r="Z365" s="3">
        <f t="shared" si="283"/>
        <v>50</v>
      </c>
      <c r="AA365" s="3"/>
      <c r="AB365" s="3"/>
      <c r="AC365" s="3"/>
      <c r="AD365" s="3"/>
      <c r="AE365" s="3"/>
      <c r="AF365" s="3"/>
      <c r="AG365" s="3"/>
      <c r="AH365" s="11">
        <v>2015</v>
      </c>
    </row>
    <row r="366" spans="1:34" s="1" customFormat="1" ht="20.25" customHeight="1" x14ac:dyDescent="0.3">
      <c r="A366" s="72"/>
      <c r="B366" s="49"/>
      <c r="C366" s="3"/>
      <c r="D366" s="3"/>
      <c r="E366" s="3"/>
      <c r="F366" s="3"/>
      <c r="G366" s="3"/>
      <c r="H366" s="3"/>
      <c r="I366" s="3">
        <v>219.9</v>
      </c>
      <c r="J366" s="3"/>
      <c r="K366" s="3"/>
      <c r="L366" s="3">
        <f t="shared" si="288"/>
        <v>219.9</v>
      </c>
      <c r="M366" s="3"/>
      <c r="N366" s="3"/>
      <c r="O366" s="3"/>
      <c r="P366" s="3"/>
      <c r="Q366" s="3"/>
      <c r="R366" s="3"/>
      <c r="S366" s="3"/>
      <c r="T366" s="3"/>
      <c r="U366" s="3"/>
      <c r="V366" s="3">
        <f t="shared" si="284"/>
        <v>219.9</v>
      </c>
      <c r="W366" s="3">
        <f t="shared" si="285"/>
        <v>0</v>
      </c>
      <c r="X366" s="3">
        <f t="shared" si="286"/>
        <v>0</v>
      </c>
      <c r="Y366" s="3">
        <f t="shared" si="287"/>
        <v>0</v>
      </c>
      <c r="Z366" s="3">
        <f t="shared" si="283"/>
        <v>219.9</v>
      </c>
      <c r="AA366" s="3"/>
      <c r="AB366" s="3"/>
      <c r="AC366" s="3"/>
      <c r="AD366" s="3"/>
      <c r="AE366" s="3"/>
      <c r="AF366" s="3"/>
      <c r="AG366" s="3"/>
      <c r="AH366" s="11">
        <v>2016</v>
      </c>
    </row>
    <row r="367" spans="1:34" s="1" customFormat="1" ht="20.25" customHeight="1" x14ac:dyDescent="0.3">
      <c r="A367" s="72"/>
      <c r="B367" s="49"/>
      <c r="C367" s="3"/>
      <c r="D367" s="3"/>
      <c r="E367" s="3"/>
      <c r="F367" s="3"/>
      <c r="G367" s="3"/>
      <c r="H367" s="3"/>
      <c r="I367" s="3">
        <v>564.79999999999995</v>
      </c>
      <c r="J367" s="3"/>
      <c r="K367" s="3">
        <v>0</v>
      </c>
      <c r="L367" s="3">
        <f t="shared" si="288"/>
        <v>564.79999999999995</v>
      </c>
      <c r="M367" s="3"/>
      <c r="N367" s="3"/>
      <c r="O367" s="3"/>
      <c r="P367" s="3"/>
      <c r="Q367" s="3"/>
      <c r="R367" s="3"/>
      <c r="S367" s="3"/>
      <c r="T367" s="3"/>
      <c r="U367" s="3"/>
      <c r="V367" s="3">
        <f t="shared" si="284"/>
        <v>564.79999999999995</v>
      </c>
      <c r="W367" s="3">
        <f t="shared" si="285"/>
        <v>0</v>
      </c>
      <c r="X367" s="3">
        <f t="shared" si="286"/>
        <v>0</v>
      </c>
      <c r="Y367" s="3">
        <f t="shared" si="287"/>
        <v>0</v>
      </c>
      <c r="Z367" s="3">
        <f t="shared" si="283"/>
        <v>564.79999999999995</v>
      </c>
      <c r="AA367" s="3"/>
      <c r="AB367" s="3"/>
      <c r="AC367" s="3"/>
      <c r="AD367" s="3"/>
      <c r="AE367" s="3"/>
      <c r="AF367" s="3"/>
      <c r="AG367" s="3"/>
      <c r="AH367" s="11">
        <v>2017</v>
      </c>
    </row>
    <row r="368" spans="1:34" s="1" customFormat="1" ht="20.25" customHeight="1" x14ac:dyDescent="0.3">
      <c r="A368" s="72"/>
      <c r="B368" s="49"/>
      <c r="C368" s="3"/>
      <c r="D368" s="3"/>
      <c r="E368" s="3"/>
      <c r="F368" s="3"/>
      <c r="G368" s="3"/>
      <c r="H368" s="3"/>
      <c r="I368" s="16">
        <v>971.85400000000004</v>
      </c>
      <c r="J368" s="3"/>
      <c r="K368" s="3"/>
      <c r="L368" s="3">
        <f t="shared" si="288"/>
        <v>971.85400000000004</v>
      </c>
      <c r="M368" s="3"/>
      <c r="N368" s="3">
        <v>0</v>
      </c>
      <c r="O368" s="3"/>
      <c r="P368" s="3"/>
      <c r="Q368" s="3"/>
      <c r="R368" s="3"/>
      <c r="S368" s="3">
        <v>0</v>
      </c>
      <c r="T368" s="3"/>
      <c r="U368" s="3"/>
      <c r="V368" s="3">
        <f t="shared" si="284"/>
        <v>971.85400000000004</v>
      </c>
      <c r="W368" s="3">
        <f t="shared" si="285"/>
        <v>0</v>
      </c>
      <c r="X368" s="3">
        <f t="shared" si="286"/>
        <v>0</v>
      </c>
      <c r="Y368" s="3">
        <f t="shared" si="287"/>
        <v>0</v>
      </c>
      <c r="Z368" s="3">
        <f t="shared" si="283"/>
        <v>971.85400000000004</v>
      </c>
      <c r="AA368" s="3"/>
      <c r="AB368" s="3"/>
      <c r="AC368" s="3"/>
      <c r="AD368" s="3"/>
      <c r="AE368" s="3"/>
      <c r="AF368" s="3"/>
      <c r="AG368" s="3"/>
      <c r="AH368" s="11">
        <v>2018</v>
      </c>
    </row>
    <row r="369" spans="1:34" s="1" customFormat="1" ht="20.25" customHeight="1" x14ac:dyDescent="0.3">
      <c r="A369" s="72"/>
      <c r="B369" s="49"/>
      <c r="C369" s="3"/>
      <c r="D369" s="3"/>
      <c r="E369" s="3"/>
      <c r="F369" s="3"/>
      <c r="G369" s="3"/>
      <c r="H369" s="3"/>
      <c r="I369" s="3">
        <f>1672.4-58.8</f>
        <v>1613.6000000000001</v>
      </c>
      <c r="J369" s="3"/>
      <c r="K369" s="3"/>
      <c r="L369" s="3">
        <f t="shared" si="288"/>
        <v>1613.6000000000001</v>
      </c>
      <c r="M369" s="3"/>
      <c r="N369" s="3">
        <v>0</v>
      </c>
      <c r="O369" s="3"/>
      <c r="P369" s="3"/>
      <c r="Q369" s="3"/>
      <c r="R369" s="3"/>
      <c r="S369" s="3">
        <v>0</v>
      </c>
      <c r="T369" s="3"/>
      <c r="U369" s="3"/>
      <c r="V369" s="3">
        <f t="shared" si="284"/>
        <v>1613.6000000000001</v>
      </c>
      <c r="W369" s="3">
        <f t="shared" si="285"/>
        <v>0</v>
      </c>
      <c r="X369" s="3">
        <f t="shared" si="286"/>
        <v>0</v>
      </c>
      <c r="Y369" s="3">
        <f t="shared" si="287"/>
        <v>0</v>
      </c>
      <c r="Z369" s="3">
        <f t="shared" si="283"/>
        <v>1613.6000000000001</v>
      </c>
      <c r="AA369" s="3"/>
      <c r="AB369" s="3"/>
      <c r="AC369" s="3"/>
      <c r="AD369" s="3"/>
      <c r="AE369" s="3"/>
      <c r="AF369" s="3"/>
      <c r="AG369" s="3"/>
      <c r="AH369" s="11">
        <v>2019</v>
      </c>
    </row>
    <row r="370" spans="1:34" s="1" customFormat="1" ht="20.25" customHeight="1" x14ac:dyDescent="0.3">
      <c r="A370" s="72"/>
      <c r="B370" s="49"/>
      <c r="C370" s="3"/>
      <c r="D370" s="3"/>
      <c r="E370" s="3"/>
      <c r="F370" s="3"/>
      <c r="G370" s="3"/>
      <c r="H370" s="3"/>
      <c r="I370" s="3">
        <f>1000-16.8</f>
        <v>983.2</v>
      </c>
      <c r="J370" s="3"/>
      <c r="K370" s="3"/>
      <c r="L370" s="3">
        <f t="shared" si="288"/>
        <v>983.2</v>
      </c>
      <c r="M370" s="3"/>
      <c r="N370" s="3">
        <v>0</v>
      </c>
      <c r="O370" s="3"/>
      <c r="P370" s="3"/>
      <c r="Q370" s="3"/>
      <c r="R370" s="3"/>
      <c r="S370" s="3">
        <v>0</v>
      </c>
      <c r="T370" s="3"/>
      <c r="U370" s="3"/>
      <c r="V370" s="3">
        <f t="shared" si="284"/>
        <v>983.2</v>
      </c>
      <c r="W370" s="3">
        <f t="shared" si="285"/>
        <v>0</v>
      </c>
      <c r="X370" s="3">
        <f t="shared" si="286"/>
        <v>0</v>
      </c>
      <c r="Y370" s="3">
        <f t="shared" si="287"/>
        <v>0</v>
      </c>
      <c r="Z370" s="3">
        <f t="shared" si="283"/>
        <v>983.2</v>
      </c>
      <c r="AA370" s="3"/>
      <c r="AB370" s="3"/>
      <c r="AC370" s="3"/>
      <c r="AD370" s="3"/>
      <c r="AE370" s="3"/>
      <c r="AF370" s="3"/>
      <c r="AG370" s="3"/>
      <c r="AH370" s="11">
        <v>2020</v>
      </c>
    </row>
    <row r="371" spans="1:34" s="1" customFormat="1" ht="20.25" customHeight="1" x14ac:dyDescent="0.3">
      <c r="A371" s="72"/>
      <c r="B371" s="49"/>
      <c r="C371" s="3"/>
      <c r="D371" s="3"/>
      <c r="E371" s="3"/>
      <c r="F371" s="3"/>
      <c r="G371" s="3"/>
      <c r="H371" s="3"/>
      <c r="I371" s="3">
        <f>1000+400+380.2</f>
        <v>1780.2</v>
      </c>
      <c r="J371" s="3"/>
      <c r="K371" s="3"/>
      <c r="L371" s="3">
        <f t="shared" si="288"/>
        <v>1780.2</v>
      </c>
      <c r="M371" s="3"/>
      <c r="N371" s="3"/>
      <c r="O371" s="3"/>
      <c r="P371" s="3"/>
      <c r="Q371" s="3"/>
      <c r="R371" s="19"/>
      <c r="S371" s="3"/>
      <c r="T371" s="3"/>
      <c r="U371" s="3"/>
      <c r="V371" s="3">
        <f t="shared" si="284"/>
        <v>1780.2</v>
      </c>
      <c r="W371" s="3">
        <f t="shared" si="285"/>
        <v>0</v>
      </c>
      <c r="X371" s="3">
        <f t="shared" si="286"/>
        <v>0</v>
      </c>
      <c r="Y371" s="3">
        <f t="shared" si="287"/>
        <v>0</v>
      </c>
      <c r="Z371" s="3">
        <f t="shared" si="283"/>
        <v>1780.2</v>
      </c>
      <c r="AA371" s="3"/>
      <c r="AB371" s="3"/>
      <c r="AC371" s="3"/>
      <c r="AD371" s="3"/>
      <c r="AE371" s="3"/>
      <c r="AF371" s="3"/>
      <c r="AG371" s="3"/>
      <c r="AH371" s="11">
        <v>2021</v>
      </c>
    </row>
    <row r="372" spans="1:34" s="1" customFormat="1" ht="20.25" customHeight="1" x14ac:dyDescent="0.3">
      <c r="A372" s="72"/>
      <c r="B372" s="49"/>
      <c r="C372" s="38"/>
      <c r="D372" s="38"/>
      <c r="E372" s="38"/>
      <c r="F372" s="38"/>
      <c r="G372" s="38"/>
      <c r="H372" s="38"/>
      <c r="I372" s="38">
        <f>2350+503</f>
        <v>2853</v>
      </c>
      <c r="J372" s="38"/>
      <c r="K372" s="38"/>
      <c r="L372" s="38">
        <f t="shared" si="288"/>
        <v>2853</v>
      </c>
      <c r="M372" s="38"/>
      <c r="N372" s="38"/>
      <c r="O372" s="38"/>
      <c r="P372" s="38"/>
      <c r="Q372" s="38"/>
      <c r="R372" s="40"/>
      <c r="S372" s="38"/>
      <c r="T372" s="38"/>
      <c r="U372" s="38"/>
      <c r="V372" s="38">
        <f t="shared" si="284"/>
        <v>2853</v>
      </c>
      <c r="W372" s="38">
        <f t="shared" si="285"/>
        <v>0</v>
      </c>
      <c r="X372" s="38">
        <f t="shared" si="286"/>
        <v>0</v>
      </c>
      <c r="Y372" s="38">
        <f t="shared" si="287"/>
        <v>0</v>
      </c>
      <c r="Z372" s="38">
        <f t="shared" si="283"/>
        <v>2853</v>
      </c>
      <c r="AA372" s="38"/>
      <c r="AB372" s="38"/>
      <c r="AC372" s="38"/>
      <c r="AD372" s="38"/>
      <c r="AE372" s="38"/>
      <c r="AF372" s="38"/>
      <c r="AG372" s="38"/>
      <c r="AH372" s="39">
        <v>2022</v>
      </c>
    </row>
    <row r="373" spans="1:34" s="1" customFormat="1" ht="20.25" customHeight="1" x14ac:dyDescent="0.3">
      <c r="A373" s="72"/>
      <c r="B373" s="49"/>
      <c r="C373" s="3"/>
      <c r="D373" s="3"/>
      <c r="E373" s="3"/>
      <c r="F373" s="3"/>
      <c r="G373" s="3"/>
      <c r="H373" s="3"/>
      <c r="I373" s="3">
        <v>1000</v>
      </c>
      <c r="J373" s="3"/>
      <c r="K373" s="3"/>
      <c r="L373" s="3">
        <f t="shared" si="288"/>
        <v>1000</v>
      </c>
      <c r="M373" s="3"/>
      <c r="N373" s="3"/>
      <c r="O373" s="3"/>
      <c r="P373" s="3"/>
      <c r="Q373" s="3"/>
      <c r="R373" s="3"/>
      <c r="S373" s="3"/>
      <c r="T373" s="3"/>
      <c r="U373" s="3"/>
      <c r="V373" s="3">
        <f t="shared" si="284"/>
        <v>1000</v>
      </c>
      <c r="W373" s="3">
        <f t="shared" si="285"/>
        <v>0</v>
      </c>
      <c r="X373" s="3">
        <f t="shared" si="286"/>
        <v>0</v>
      </c>
      <c r="Y373" s="3">
        <f t="shared" si="287"/>
        <v>0</v>
      </c>
      <c r="Z373" s="3">
        <f t="shared" si="283"/>
        <v>1000</v>
      </c>
      <c r="AA373" s="3"/>
      <c r="AB373" s="3"/>
      <c r="AC373" s="3"/>
      <c r="AD373" s="3"/>
      <c r="AE373" s="3"/>
      <c r="AF373" s="3"/>
      <c r="AG373" s="3"/>
      <c r="AH373" s="11">
        <v>2023</v>
      </c>
    </row>
    <row r="374" spans="1:34" s="1" customFormat="1" ht="20.25" customHeight="1" x14ac:dyDescent="0.3">
      <c r="A374" s="72"/>
      <c r="B374" s="50"/>
      <c r="C374" s="3"/>
      <c r="D374" s="3"/>
      <c r="E374" s="3"/>
      <c r="F374" s="3"/>
      <c r="G374" s="3"/>
      <c r="H374" s="3"/>
      <c r="I374" s="3">
        <v>1000</v>
      </c>
      <c r="J374" s="3"/>
      <c r="K374" s="3"/>
      <c r="L374" s="3">
        <f t="shared" si="288"/>
        <v>1000</v>
      </c>
      <c r="M374" s="3"/>
      <c r="N374" s="3"/>
      <c r="O374" s="3"/>
      <c r="P374" s="3"/>
      <c r="Q374" s="3"/>
      <c r="R374" s="3"/>
      <c r="S374" s="3"/>
      <c r="T374" s="3"/>
      <c r="U374" s="3"/>
      <c r="V374" s="3">
        <f t="shared" si="284"/>
        <v>1000</v>
      </c>
      <c r="W374" s="3">
        <f t="shared" si="285"/>
        <v>0</v>
      </c>
      <c r="X374" s="3">
        <f t="shared" si="286"/>
        <v>0</v>
      </c>
      <c r="Y374" s="3">
        <f t="shared" si="287"/>
        <v>0</v>
      </c>
      <c r="Z374" s="3">
        <f t="shared" si="283"/>
        <v>1000</v>
      </c>
      <c r="AA374" s="3"/>
      <c r="AB374" s="3"/>
      <c r="AC374" s="3"/>
      <c r="AD374" s="3"/>
      <c r="AE374" s="3"/>
      <c r="AF374" s="3"/>
      <c r="AG374" s="3"/>
      <c r="AH374" s="11">
        <v>2024</v>
      </c>
    </row>
    <row r="375" spans="1:34" s="15" customFormat="1" ht="20.25" customHeight="1" x14ac:dyDescent="0.3">
      <c r="A375" s="73"/>
      <c r="B375" s="12" t="s">
        <v>26</v>
      </c>
      <c r="C375" s="13">
        <f>SUM(C361:C373)</f>
        <v>0</v>
      </c>
      <c r="D375" s="13">
        <f t="shared" ref="D375" si="289">SUM(D361:D373)</f>
        <v>0</v>
      </c>
      <c r="E375" s="13">
        <f t="shared" ref="E375" si="290">SUM(E361:E373)</f>
        <v>0</v>
      </c>
      <c r="F375" s="13">
        <f t="shared" ref="F375" si="291">SUM(F361:F373)</f>
        <v>0</v>
      </c>
      <c r="G375" s="13">
        <f t="shared" ref="G375" si="292">SUM(G361:G373)</f>
        <v>0</v>
      </c>
      <c r="H375" s="13">
        <f t="shared" ref="H375" si="293">SUM(H361:H373)</f>
        <v>0</v>
      </c>
      <c r="I375" s="13">
        <f t="shared" ref="I375" si="294">SUM(I361:I373)</f>
        <v>10036.554</v>
      </c>
      <c r="J375" s="13">
        <f t="shared" ref="J375" si="295">SUM(J361:J373)</f>
        <v>0</v>
      </c>
      <c r="K375" s="13">
        <f t="shared" ref="K375" si="296">SUM(K361:K373)</f>
        <v>0</v>
      </c>
      <c r="L375" s="13">
        <f t="shared" ref="L375" si="297">SUM(L361:L373)</f>
        <v>10036.554</v>
      </c>
      <c r="M375" s="13">
        <f t="shared" ref="M375" si="298">SUM(M361:M373)</f>
        <v>13.6</v>
      </c>
      <c r="N375" s="13">
        <f t="shared" ref="N375" si="299">SUM(N361:N373)</f>
        <v>0</v>
      </c>
      <c r="O375" s="13">
        <f t="shared" ref="O375" si="300">SUM(O361:O373)</f>
        <v>0</v>
      </c>
      <c r="P375" s="13">
        <f t="shared" ref="P375" si="301">SUM(P361:P373)</f>
        <v>0</v>
      </c>
      <c r="Q375" s="13">
        <f t="shared" ref="Q375" si="302">SUM(Q361:Q373)</f>
        <v>13.6</v>
      </c>
      <c r="R375" s="13">
        <f t="shared" ref="R375" si="303">SUM(R361:R373)</f>
        <v>0</v>
      </c>
      <c r="S375" s="13">
        <f t="shared" ref="S375" si="304">SUM(S361:S373)</f>
        <v>0</v>
      </c>
      <c r="T375" s="13">
        <f t="shared" ref="T375" si="305">SUM(T361:T373)</f>
        <v>0</v>
      </c>
      <c r="U375" s="13">
        <f t="shared" ref="U375" si="306">SUM(U361:U373)</f>
        <v>0</v>
      </c>
      <c r="V375" s="13">
        <f t="shared" ref="V375" si="307">SUM(V361:V373)</f>
        <v>10050.153999999999</v>
      </c>
      <c r="W375" s="13">
        <f t="shared" ref="W375" si="308">SUM(W361:W373)</f>
        <v>0</v>
      </c>
      <c r="X375" s="13">
        <f t="shared" ref="X375" si="309">SUM(X361:X373)</f>
        <v>0</v>
      </c>
      <c r="Y375" s="13">
        <f t="shared" ref="Y375" si="310">SUM(Y361:Y373)</f>
        <v>0</v>
      </c>
      <c r="Z375" s="13">
        <f>SUM(Z361:AG374)</f>
        <v>11050.153999999999</v>
      </c>
      <c r="AA375" s="13"/>
      <c r="AB375" s="13"/>
      <c r="AC375" s="13"/>
      <c r="AD375" s="13"/>
      <c r="AE375" s="13"/>
      <c r="AF375" s="13"/>
      <c r="AG375" s="13"/>
      <c r="AH375" s="14"/>
    </row>
    <row r="376" spans="1:34" s="1" customFormat="1" ht="20.25" customHeight="1" x14ac:dyDescent="0.3">
      <c r="A376" s="71" t="s">
        <v>95</v>
      </c>
      <c r="B376" s="48" t="s">
        <v>25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>
        <f>I376+M376+R376</f>
        <v>0</v>
      </c>
      <c r="W376" s="3">
        <f>J376</f>
        <v>0</v>
      </c>
      <c r="X376" s="3">
        <f>C376+F376+N376+S376</f>
        <v>0</v>
      </c>
      <c r="Y376" s="3">
        <f>D376+G376+K376+P376+T376</f>
        <v>0</v>
      </c>
      <c r="Z376" s="3">
        <f t="shared" si="283"/>
        <v>0</v>
      </c>
      <c r="AA376" s="3"/>
      <c r="AB376" s="3"/>
      <c r="AC376" s="3"/>
      <c r="AD376" s="3"/>
      <c r="AE376" s="3"/>
      <c r="AF376" s="3"/>
      <c r="AG376" s="3"/>
      <c r="AH376" s="11">
        <v>2011</v>
      </c>
    </row>
    <row r="377" spans="1:34" s="1" customFormat="1" ht="20.25" customHeight="1" x14ac:dyDescent="0.3">
      <c r="A377" s="72"/>
      <c r="B377" s="4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>
        <f t="shared" ref="V377:V389" si="311">I377+M377+R377</f>
        <v>0</v>
      </c>
      <c r="W377" s="3">
        <f t="shared" ref="W377:W389" si="312">J377</f>
        <v>0</v>
      </c>
      <c r="X377" s="3">
        <f t="shared" ref="X377:X389" si="313">C377+F377+N377+S377</f>
        <v>0</v>
      </c>
      <c r="Y377" s="3">
        <f t="shared" ref="Y377:Y389" si="314">D377+G377+K377+P377+T377</f>
        <v>0</v>
      </c>
      <c r="Z377" s="3">
        <f t="shared" si="283"/>
        <v>0</v>
      </c>
      <c r="AA377" s="3"/>
      <c r="AB377" s="3"/>
      <c r="AC377" s="3"/>
      <c r="AD377" s="3"/>
      <c r="AE377" s="3"/>
      <c r="AF377" s="3"/>
      <c r="AG377" s="3"/>
      <c r="AH377" s="11">
        <v>2012</v>
      </c>
    </row>
    <row r="378" spans="1:34" s="1" customFormat="1" ht="20.25" customHeight="1" x14ac:dyDescent="0.3">
      <c r="A378" s="72"/>
      <c r="B378" s="4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>
        <f t="shared" si="311"/>
        <v>0</v>
      </c>
      <c r="W378" s="3">
        <f t="shared" si="312"/>
        <v>0</v>
      </c>
      <c r="X378" s="3">
        <f t="shared" si="313"/>
        <v>0</v>
      </c>
      <c r="Y378" s="3">
        <f t="shared" si="314"/>
        <v>0</v>
      </c>
      <c r="Z378" s="3">
        <f t="shared" si="283"/>
        <v>0</v>
      </c>
      <c r="AA378" s="3"/>
      <c r="AB378" s="3"/>
      <c r="AC378" s="3"/>
      <c r="AD378" s="3"/>
      <c r="AE378" s="3"/>
      <c r="AF378" s="3"/>
      <c r="AG378" s="3"/>
      <c r="AH378" s="11">
        <v>2013</v>
      </c>
    </row>
    <row r="379" spans="1:34" s="1" customFormat="1" ht="20.25" customHeight="1" x14ac:dyDescent="0.3">
      <c r="A379" s="72"/>
      <c r="B379" s="4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>
        <f t="shared" si="311"/>
        <v>0</v>
      </c>
      <c r="W379" s="3">
        <f t="shared" si="312"/>
        <v>0</v>
      </c>
      <c r="X379" s="3">
        <f t="shared" si="313"/>
        <v>0</v>
      </c>
      <c r="Y379" s="3">
        <f t="shared" si="314"/>
        <v>0</v>
      </c>
      <c r="Z379" s="3">
        <f t="shared" si="283"/>
        <v>0</v>
      </c>
      <c r="AA379" s="3"/>
      <c r="AB379" s="3"/>
      <c r="AC379" s="3"/>
      <c r="AD379" s="3"/>
      <c r="AE379" s="3"/>
      <c r="AF379" s="3"/>
      <c r="AG379" s="3"/>
      <c r="AH379" s="11">
        <v>2014</v>
      </c>
    </row>
    <row r="380" spans="1:34" s="1" customFormat="1" ht="20.25" customHeight="1" x14ac:dyDescent="0.3">
      <c r="A380" s="72"/>
      <c r="B380" s="4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>
        <f t="shared" si="311"/>
        <v>0</v>
      </c>
      <c r="W380" s="3">
        <f t="shared" si="312"/>
        <v>0</v>
      </c>
      <c r="X380" s="3">
        <f t="shared" si="313"/>
        <v>0</v>
      </c>
      <c r="Y380" s="3">
        <f t="shared" si="314"/>
        <v>0</v>
      </c>
      <c r="Z380" s="3">
        <f t="shared" si="283"/>
        <v>0</v>
      </c>
      <c r="AA380" s="3"/>
      <c r="AB380" s="3"/>
      <c r="AC380" s="3"/>
      <c r="AD380" s="3"/>
      <c r="AE380" s="3"/>
      <c r="AF380" s="3"/>
      <c r="AG380" s="3"/>
      <c r="AH380" s="11">
        <v>2015</v>
      </c>
    </row>
    <row r="381" spans="1:34" s="1" customFormat="1" ht="20.25" customHeight="1" x14ac:dyDescent="0.3">
      <c r="A381" s="72"/>
      <c r="B381" s="4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>
        <f t="shared" si="311"/>
        <v>0</v>
      </c>
      <c r="W381" s="3">
        <f t="shared" si="312"/>
        <v>0</v>
      </c>
      <c r="X381" s="3">
        <f t="shared" si="313"/>
        <v>0</v>
      </c>
      <c r="Y381" s="3">
        <f t="shared" si="314"/>
        <v>0</v>
      </c>
      <c r="Z381" s="3">
        <f t="shared" si="283"/>
        <v>0</v>
      </c>
      <c r="AA381" s="3"/>
      <c r="AB381" s="3"/>
      <c r="AC381" s="3"/>
      <c r="AD381" s="3"/>
      <c r="AE381" s="3"/>
      <c r="AF381" s="3"/>
      <c r="AG381" s="3"/>
      <c r="AH381" s="11">
        <v>2016</v>
      </c>
    </row>
    <row r="382" spans="1:34" s="1" customFormat="1" ht="20.25" customHeight="1" x14ac:dyDescent="0.3">
      <c r="A382" s="72"/>
      <c r="B382" s="4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>
        <f t="shared" si="311"/>
        <v>0</v>
      </c>
      <c r="W382" s="3">
        <f t="shared" si="312"/>
        <v>0</v>
      </c>
      <c r="X382" s="3">
        <f t="shared" si="313"/>
        <v>0</v>
      </c>
      <c r="Y382" s="3">
        <f t="shared" si="314"/>
        <v>0</v>
      </c>
      <c r="Z382" s="3">
        <f t="shared" si="283"/>
        <v>0</v>
      </c>
      <c r="AA382" s="3"/>
      <c r="AB382" s="3"/>
      <c r="AC382" s="3"/>
      <c r="AD382" s="3"/>
      <c r="AE382" s="3"/>
      <c r="AF382" s="3"/>
      <c r="AG382" s="3"/>
      <c r="AH382" s="11">
        <v>2017</v>
      </c>
    </row>
    <row r="383" spans="1:34" s="1" customFormat="1" ht="20.25" customHeight="1" x14ac:dyDescent="0.3">
      <c r="A383" s="72"/>
      <c r="B383" s="4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>
        <f t="shared" si="311"/>
        <v>0</v>
      </c>
      <c r="W383" s="3">
        <f t="shared" si="312"/>
        <v>0</v>
      </c>
      <c r="X383" s="3">
        <f t="shared" si="313"/>
        <v>0</v>
      </c>
      <c r="Y383" s="3">
        <f t="shared" si="314"/>
        <v>0</v>
      </c>
      <c r="Z383" s="3">
        <f t="shared" si="283"/>
        <v>0</v>
      </c>
      <c r="AA383" s="3"/>
      <c r="AB383" s="3"/>
      <c r="AC383" s="3"/>
      <c r="AD383" s="3"/>
      <c r="AE383" s="3"/>
      <c r="AF383" s="3"/>
      <c r="AG383" s="3"/>
      <c r="AH383" s="11">
        <v>2018</v>
      </c>
    </row>
    <row r="384" spans="1:34" s="1" customFormat="1" ht="20.25" customHeight="1" x14ac:dyDescent="0.3">
      <c r="A384" s="72"/>
      <c r="B384" s="4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>
        <f t="shared" si="311"/>
        <v>0</v>
      </c>
      <c r="W384" s="3">
        <f t="shared" si="312"/>
        <v>0</v>
      </c>
      <c r="X384" s="3">
        <f t="shared" si="313"/>
        <v>0</v>
      </c>
      <c r="Y384" s="3">
        <f t="shared" si="314"/>
        <v>0</v>
      </c>
      <c r="Z384" s="3">
        <f t="shared" si="283"/>
        <v>0</v>
      </c>
      <c r="AA384" s="3"/>
      <c r="AB384" s="3"/>
      <c r="AC384" s="3"/>
      <c r="AD384" s="3"/>
      <c r="AE384" s="3"/>
      <c r="AF384" s="3"/>
      <c r="AG384" s="3"/>
      <c r="AH384" s="11">
        <v>2019</v>
      </c>
    </row>
    <row r="385" spans="1:34" s="1" customFormat="1" ht="20.25" customHeight="1" x14ac:dyDescent="0.3">
      <c r="A385" s="72"/>
      <c r="B385" s="4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>
        <f t="shared" si="311"/>
        <v>0</v>
      </c>
      <c r="W385" s="3">
        <f t="shared" si="312"/>
        <v>0</v>
      </c>
      <c r="X385" s="3">
        <f t="shared" si="313"/>
        <v>0</v>
      </c>
      <c r="Y385" s="3">
        <f t="shared" si="314"/>
        <v>0</v>
      </c>
      <c r="Z385" s="3">
        <f t="shared" si="283"/>
        <v>0</v>
      </c>
      <c r="AA385" s="3"/>
      <c r="AB385" s="3"/>
      <c r="AC385" s="3"/>
      <c r="AD385" s="3"/>
      <c r="AE385" s="3"/>
      <c r="AF385" s="3"/>
      <c r="AG385" s="3"/>
      <c r="AH385" s="11">
        <v>2020</v>
      </c>
    </row>
    <row r="386" spans="1:34" s="1" customFormat="1" ht="20.25" customHeight="1" x14ac:dyDescent="0.3">
      <c r="A386" s="72"/>
      <c r="B386" s="4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19"/>
      <c r="S386" s="3"/>
      <c r="T386" s="3"/>
      <c r="U386" s="3"/>
      <c r="V386" s="3">
        <f t="shared" si="311"/>
        <v>0</v>
      </c>
      <c r="W386" s="3">
        <f t="shared" si="312"/>
        <v>0</v>
      </c>
      <c r="X386" s="3">
        <f t="shared" si="313"/>
        <v>0</v>
      </c>
      <c r="Y386" s="3">
        <f t="shared" si="314"/>
        <v>0</v>
      </c>
      <c r="Z386" s="3">
        <f t="shared" ref="Z386:Z389" si="315">SUM(V386:Y386)</f>
        <v>0</v>
      </c>
      <c r="AA386" s="3"/>
      <c r="AB386" s="3"/>
      <c r="AC386" s="3"/>
      <c r="AD386" s="3"/>
      <c r="AE386" s="3"/>
      <c r="AF386" s="3"/>
      <c r="AG386" s="3"/>
      <c r="AH386" s="11">
        <v>2021</v>
      </c>
    </row>
    <row r="387" spans="1:34" s="1" customFormat="1" ht="20.25" customHeight="1" x14ac:dyDescent="0.3">
      <c r="A387" s="72"/>
      <c r="B387" s="49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40"/>
      <c r="S387" s="38"/>
      <c r="T387" s="38"/>
      <c r="U387" s="38"/>
      <c r="V387" s="38">
        <f t="shared" si="311"/>
        <v>0</v>
      </c>
      <c r="W387" s="38">
        <f t="shared" si="312"/>
        <v>0</v>
      </c>
      <c r="X387" s="38">
        <f t="shared" si="313"/>
        <v>0</v>
      </c>
      <c r="Y387" s="38">
        <f t="shared" si="314"/>
        <v>0</v>
      </c>
      <c r="Z387" s="38">
        <f t="shared" si="315"/>
        <v>0</v>
      </c>
      <c r="AA387" s="38"/>
      <c r="AB387" s="38"/>
      <c r="AC387" s="38"/>
      <c r="AD387" s="38"/>
      <c r="AE387" s="38"/>
      <c r="AF387" s="38"/>
      <c r="AG387" s="38"/>
      <c r="AH387" s="39">
        <v>2022</v>
      </c>
    </row>
    <row r="388" spans="1:34" s="1" customFormat="1" ht="20.25" customHeight="1" x14ac:dyDescent="0.3">
      <c r="A388" s="72"/>
      <c r="B388" s="4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>
        <f t="shared" si="311"/>
        <v>0</v>
      </c>
      <c r="W388" s="3">
        <f t="shared" si="312"/>
        <v>0</v>
      </c>
      <c r="X388" s="3">
        <f t="shared" si="313"/>
        <v>0</v>
      </c>
      <c r="Y388" s="3">
        <f t="shared" si="314"/>
        <v>0</v>
      </c>
      <c r="Z388" s="3">
        <f t="shared" si="315"/>
        <v>0</v>
      </c>
      <c r="AA388" s="3"/>
      <c r="AB388" s="3"/>
      <c r="AC388" s="3"/>
      <c r="AD388" s="3"/>
      <c r="AE388" s="3"/>
      <c r="AF388" s="3"/>
      <c r="AG388" s="3"/>
      <c r="AH388" s="11">
        <v>2023</v>
      </c>
    </row>
    <row r="389" spans="1:34" s="1" customFormat="1" ht="20.25" customHeight="1" x14ac:dyDescent="0.3">
      <c r="A389" s="72"/>
      <c r="B389" s="5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>
        <f t="shared" si="311"/>
        <v>0</v>
      </c>
      <c r="W389" s="3">
        <f t="shared" si="312"/>
        <v>0</v>
      </c>
      <c r="X389" s="3">
        <f t="shared" si="313"/>
        <v>0</v>
      </c>
      <c r="Y389" s="3">
        <f t="shared" si="314"/>
        <v>0</v>
      </c>
      <c r="Z389" s="3">
        <f t="shared" si="315"/>
        <v>0</v>
      </c>
      <c r="AA389" s="3"/>
      <c r="AB389" s="3"/>
      <c r="AC389" s="3"/>
      <c r="AD389" s="3"/>
      <c r="AE389" s="3"/>
      <c r="AF389" s="3"/>
      <c r="AG389" s="3"/>
      <c r="AH389" s="11">
        <v>2024</v>
      </c>
    </row>
    <row r="390" spans="1:34" s="15" customFormat="1" ht="20.25" customHeight="1" x14ac:dyDescent="0.3">
      <c r="A390" s="73"/>
      <c r="B390" s="12" t="s">
        <v>26</v>
      </c>
      <c r="C390" s="13">
        <f>SUM(C376:C388)</f>
        <v>0</v>
      </c>
      <c r="D390" s="13">
        <f t="shared" ref="D390:Z390" si="316">SUM(D376:D388)</f>
        <v>0</v>
      </c>
      <c r="E390" s="13">
        <f t="shared" si="316"/>
        <v>0</v>
      </c>
      <c r="F390" s="13">
        <f t="shared" si="316"/>
        <v>0</v>
      </c>
      <c r="G390" s="13">
        <f t="shared" si="316"/>
        <v>0</v>
      </c>
      <c r="H390" s="13">
        <f t="shared" si="316"/>
        <v>0</v>
      </c>
      <c r="I390" s="13">
        <f t="shared" si="316"/>
        <v>0</v>
      </c>
      <c r="J390" s="13">
        <f t="shared" si="316"/>
        <v>0</v>
      </c>
      <c r="K390" s="13">
        <f t="shared" si="316"/>
        <v>0</v>
      </c>
      <c r="L390" s="13">
        <f t="shared" si="316"/>
        <v>0</v>
      </c>
      <c r="M390" s="13">
        <f t="shared" si="316"/>
        <v>0</v>
      </c>
      <c r="N390" s="13">
        <f t="shared" si="316"/>
        <v>0</v>
      </c>
      <c r="O390" s="13">
        <f t="shared" si="316"/>
        <v>0</v>
      </c>
      <c r="P390" s="13">
        <f t="shared" si="316"/>
        <v>0</v>
      </c>
      <c r="Q390" s="13">
        <f t="shared" si="316"/>
        <v>0</v>
      </c>
      <c r="R390" s="13">
        <f t="shared" si="316"/>
        <v>0</v>
      </c>
      <c r="S390" s="13">
        <f t="shared" si="316"/>
        <v>0</v>
      </c>
      <c r="T390" s="13">
        <f t="shared" si="316"/>
        <v>0</v>
      </c>
      <c r="U390" s="13">
        <f t="shared" si="316"/>
        <v>0</v>
      </c>
      <c r="V390" s="13">
        <f t="shared" si="316"/>
        <v>0</v>
      </c>
      <c r="W390" s="13">
        <f t="shared" si="316"/>
        <v>0</v>
      </c>
      <c r="X390" s="13">
        <f t="shared" si="316"/>
        <v>0</v>
      </c>
      <c r="Y390" s="13">
        <f t="shared" si="316"/>
        <v>0</v>
      </c>
      <c r="Z390" s="13">
        <f t="shared" si="316"/>
        <v>0</v>
      </c>
      <c r="AA390" s="13"/>
      <c r="AB390" s="13"/>
      <c r="AC390" s="13"/>
      <c r="AD390" s="13"/>
      <c r="AE390" s="13"/>
      <c r="AF390" s="13"/>
      <c r="AG390" s="13"/>
      <c r="AH390" s="14"/>
    </row>
    <row r="391" spans="1:34" s="1" customFormat="1" ht="20.25" customHeight="1" x14ac:dyDescent="0.3">
      <c r="A391" s="71" t="s">
        <v>96</v>
      </c>
      <c r="B391" s="48" t="s">
        <v>35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>
        <v>20</v>
      </c>
      <c r="N391" s="3"/>
      <c r="O391" s="3"/>
      <c r="P391" s="3"/>
      <c r="Q391" s="3">
        <v>20</v>
      </c>
      <c r="R391" s="3"/>
      <c r="S391" s="3"/>
      <c r="T391" s="3"/>
      <c r="U391" s="3"/>
      <c r="V391" s="3">
        <f>I391+M391+R391</f>
        <v>20</v>
      </c>
      <c r="W391" s="3">
        <f>J391</f>
        <v>0</v>
      </c>
      <c r="X391" s="3">
        <f>C391+F391+N391+S391</f>
        <v>0</v>
      </c>
      <c r="Y391" s="3">
        <f>D391+G391+K391+P391+T391</f>
        <v>0</v>
      </c>
      <c r="Z391" s="3">
        <f t="shared" si="283"/>
        <v>20</v>
      </c>
      <c r="AA391" s="3"/>
      <c r="AB391" s="3"/>
      <c r="AC391" s="3"/>
      <c r="AD391" s="3"/>
      <c r="AE391" s="3"/>
      <c r="AF391" s="3"/>
      <c r="AG391" s="3"/>
      <c r="AH391" s="11">
        <v>2011</v>
      </c>
    </row>
    <row r="392" spans="1:34" s="1" customFormat="1" ht="20.25" customHeight="1" x14ac:dyDescent="0.3">
      <c r="A392" s="72"/>
      <c r="B392" s="4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>
        <f t="shared" ref="V392:V404" si="317">I392+M392+R392</f>
        <v>0</v>
      </c>
      <c r="W392" s="3">
        <f t="shared" ref="W392:W404" si="318">J392</f>
        <v>0</v>
      </c>
      <c r="X392" s="3">
        <f t="shared" ref="X392:X404" si="319">C392+F392+N392+S392</f>
        <v>0</v>
      </c>
      <c r="Y392" s="3">
        <f t="shared" ref="Y392:Y404" si="320">D392+G392+K392+P392+T392</f>
        <v>0</v>
      </c>
      <c r="Z392" s="3">
        <f t="shared" si="283"/>
        <v>0</v>
      </c>
      <c r="AA392" s="3"/>
      <c r="AB392" s="3"/>
      <c r="AC392" s="3"/>
      <c r="AD392" s="3"/>
      <c r="AE392" s="3"/>
      <c r="AF392" s="3"/>
      <c r="AG392" s="3"/>
      <c r="AH392" s="11">
        <v>2012</v>
      </c>
    </row>
    <row r="393" spans="1:34" s="1" customFormat="1" ht="20.25" customHeight="1" x14ac:dyDescent="0.3">
      <c r="A393" s="72"/>
      <c r="B393" s="4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>
        <f t="shared" si="317"/>
        <v>0</v>
      </c>
      <c r="W393" s="3">
        <f t="shared" si="318"/>
        <v>0</v>
      </c>
      <c r="X393" s="3">
        <f t="shared" si="319"/>
        <v>0</v>
      </c>
      <c r="Y393" s="3">
        <f t="shared" si="320"/>
        <v>0</v>
      </c>
      <c r="Z393" s="3">
        <f t="shared" si="283"/>
        <v>0</v>
      </c>
      <c r="AA393" s="3"/>
      <c r="AB393" s="3"/>
      <c r="AC393" s="3"/>
      <c r="AD393" s="3"/>
      <c r="AE393" s="3"/>
      <c r="AF393" s="3"/>
      <c r="AG393" s="3"/>
      <c r="AH393" s="11">
        <v>2013</v>
      </c>
    </row>
    <row r="394" spans="1:34" s="1" customFormat="1" ht="20.25" customHeight="1" x14ac:dyDescent="0.3">
      <c r="A394" s="72"/>
      <c r="B394" s="4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>
        <f t="shared" si="317"/>
        <v>0</v>
      </c>
      <c r="W394" s="3">
        <f t="shared" si="318"/>
        <v>0</v>
      </c>
      <c r="X394" s="3">
        <f t="shared" si="319"/>
        <v>0</v>
      </c>
      <c r="Y394" s="3">
        <f t="shared" si="320"/>
        <v>0</v>
      </c>
      <c r="Z394" s="3">
        <f t="shared" si="283"/>
        <v>0</v>
      </c>
      <c r="AA394" s="3"/>
      <c r="AB394" s="3"/>
      <c r="AC394" s="3"/>
      <c r="AD394" s="3"/>
      <c r="AE394" s="3"/>
      <c r="AF394" s="3"/>
      <c r="AG394" s="3"/>
      <c r="AH394" s="11">
        <v>2014</v>
      </c>
    </row>
    <row r="395" spans="1:34" s="1" customFormat="1" ht="20.25" customHeight="1" x14ac:dyDescent="0.3">
      <c r="A395" s="72"/>
      <c r="B395" s="4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>
        <f t="shared" si="317"/>
        <v>0</v>
      </c>
      <c r="W395" s="3">
        <f t="shared" si="318"/>
        <v>0</v>
      </c>
      <c r="X395" s="3">
        <f t="shared" si="319"/>
        <v>0</v>
      </c>
      <c r="Y395" s="3">
        <f t="shared" si="320"/>
        <v>0</v>
      </c>
      <c r="Z395" s="3">
        <f t="shared" si="283"/>
        <v>0</v>
      </c>
      <c r="AA395" s="3"/>
      <c r="AB395" s="3"/>
      <c r="AC395" s="3"/>
      <c r="AD395" s="3"/>
      <c r="AE395" s="3"/>
      <c r="AF395" s="3"/>
      <c r="AG395" s="3"/>
      <c r="AH395" s="11">
        <v>2015</v>
      </c>
    </row>
    <row r="396" spans="1:34" s="1" customFormat="1" ht="20.25" customHeight="1" x14ac:dyDescent="0.3">
      <c r="A396" s="72"/>
      <c r="B396" s="4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>
        <f t="shared" si="317"/>
        <v>0</v>
      </c>
      <c r="W396" s="3">
        <f t="shared" si="318"/>
        <v>0</v>
      </c>
      <c r="X396" s="3">
        <f t="shared" si="319"/>
        <v>0</v>
      </c>
      <c r="Y396" s="3">
        <f t="shared" si="320"/>
        <v>0</v>
      </c>
      <c r="Z396" s="3">
        <f t="shared" si="283"/>
        <v>0</v>
      </c>
      <c r="AA396" s="3"/>
      <c r="AB396" s="3"/>
      <c r="AC396" s="3"/>
      <c r="AD396" s="3"/>
      <c r="AE396" s="3"/>
      <c r="AF396" s="3"/>
      <c r="AG396" s="3"/>
      <c r="AH396" s="11">
        <v>2016</v>
      </c>
    </row>
    <row r="397" spans="1:34" s="1" customFormat="1" ht="20.25" customHeight="1" x14ac:dyDescent="0.3">
      <c r="A397" s="72"/>
      <c r="B397" s="4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>
        <f t="shared" si="317"/>
        <v>0</v>
      </c>
      <c r="W397" s="3">
        <f t="shared" si="318"/>
        <v>0</v>
      </c>
      <c r="X397" s="3">
        <f t="shared" si="319"/>
        <v>0</v>
      </c>
      <c r="Y397" s="3">
        <f t="shared" si="320"/>
        <v>0</v>
      </c>
      <c r="Z397" s="3">
        <f t="shared" si="283"/>
        <v>0</v>
      </c>
      <c r="AA397" s="3"/>
      <c r="AB397" s="3"/>
      <c r="AC397" s="3"/>
      <c r="AD397" s="3"/>
      <c r="AE397" s="3"/>
      <c r="AF397" s="3"/>
      <c r="AG397" s="3"/>
      <c r="AH397" s="11">
        <v>2017</v>
      </c>
    </row>
    <row r="398" spans="1:34" s="1" customFormat="1" ht="20.25" customHeight="1" x14ac:dyDescent="0.3">
      <c r="A398" s="72"/>
      <c r="B398" s="4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>
        <f t="shared" si="317"/>
        <v>0</v>
      </c>
      <c r="W398" s="3">
        <f t="shared" si="318"/>
        <v>0</v>
      </c>
      <c r="X398" s="3">
        <f t="shared" si="319"/>
        <v>0</v>
      </c>
      <c r="Y398" s="3">
        <f t="shared" si="320"/>
        <v>0</v>
      </c>
      <c r="Z398" s="3">
        <f t="shared" si="283"/>
        <v>0</v>
      </c>
      <c r="AA398" s="3"/>
      <c r="AB398" s="3"/>
      <c r="AC398" s="3"/>
      <c r="AD398" s="3"/>
      <c r="AE398" s="3"/>
      <c r="AF398" s="3"/>
      <c r="AG398" s="3"/>
      <c r="AH398" s="11">
        <v>2018</v>
      </c>
    </row>
    <row r="399" spans="1:34" s="1" customFormat="1" ht="20.25" customHeight="1" x14ac:dyDescent="0.3">
      <c r="A399" s="72"/>
      <c r="B399" s="4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>
        <f t="shared" si="317"/>
        <v>0</v>
      </c>
      <c r="W399" s="3">
        <f t="shared" si="318"/>
        <v>0</v>
      </c>
      <c r="X399" s="3">
        <f t="shared" si="319"/>
        <v>0</v>
      </c>
      <c r="Y399" s="3">
        <f t="shared" si="320"/>
        <v>0</v>
      </c>
      <c r="Z399" s="3">
        <f t="shared" si="283"/>
        <v>0</v>
      </c>
      <c r="AA399" s="3"/>
      <c r="AB399" s="3"/>
      <c r="AC399" s="3"/>
      <c r="AD399" s="3"/>
      <c r="AE399" s="3"/>
      <c r="AF399" s="3"/>
      <c r="AG399" s="3"/>
      <c r="AH399" s="11">
        <v>2019</v>
      </c>
    </row>
    <row r="400" spans="1:34" s="1" customFormat="1" ht="20.25" customHeight="1" x14ac:dyDescent="0.3">
      <c r="A400" s="72"/>
      <c r="B400" s="4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>
        <f t="shared" si="317"/>
        <v>0</v>
      </c>
      <c r="W400" s="3">
        <f t="shared" si="318"/>
        <v>0</v>
      </c>
      <c r="X400" s="3">
        <f t="shared" si="319"/>
        <v>0</v>
      </c>
      <c r="Y400" s="3">
        <f t="shared" si="320"/>
        <v>0</v>
      </c>
      <c r="Z400" s="3">
        <f t="shared" si="283"/>
        <v>0</v>
      </c>
      <c r="AA400" s="3"/>
      <c r="AB400" s="3"/>
      <c r="AC400" s="3"/>
      <c r="AD400" s="3"/>
      <c r="AE400" s="3"/>
      <c r="AF400" s="3"/>
      <c r="AG400" s="3"/>
      <c r="AH400" s="11">
        <v>2020</v>
      </c>
    </row>
    <row r="401" spans="1:34" s="1" customFormat="1" ht="20.25" customHeight="1" x14ac:dyDescent="0.3">
      <c r="A401" s="72"/>
      <c r="B401" s="4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19"/>
      <c r="S401" s="3"/>
      <c r="T401" s="3"/>
      <c r="U401" s="3"/>
      <c r="V401" s="3">
        <f t="shared" si="317"/>
        <v>0</v>
      </c>
      <c r="W401" s="3">
        <f t="shared" si="318"/>
        <v>0</v>
      </c>
      <c r="X401" s="3">
        <f t="shared" si="319"/>
        <v>0</v>
      </c>
      <c r="Y401" s="3">
        <f t="shared" si="320"/>
        <v>0</v>
      </c>
      <c r="Z401" s="3">
        <f t="shared" ref="Z401:Z404" si="321">SUM(V401:Y401)</f>
        <v>0</v>
      </c>
      <c r="AA401" s="3"/>
      <c r="AB401" s="3"/>
      <c r="AC401" s="3"/>
      <c r="AD401" s="3"/>
      <c r="AE401" s="3"/>
      <c r="AF401" s="3"/>
      <c r="AG401" s="3"/>
      <c r="AH401" s="11">
        <v>2021</v>
      </c>
    </row>
    <row r="402" spans="1:34" s="1" customFormat="1" ht="20.25" customHeight="1" x14ac:dyDescent="0.3">
      <c r="A402" s="72"/>
      <c r="B402" s="49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40"/>
      <c r="S402" s="38"/>
      <c r="T402" s="38"/>
      <c r="U402" s="38"/>
      <c r="V402" s="38">
        <f t="shared" si="317"/>
        <v>0</v>
      </c>
      <c r="W402" s="38">
        <f t="shared" si="318"/>
        <v>0</v>
      </c>
      <c r="X402" s="38">
        <f t="shared" si="319"/>
        <v>0</v>
      </c>
      <c r="Y402" s="38">
        <f t="shared" si="320"/>
        <v>0</v>
      </c>
      <c r="Z402" s="38">
        <f t="shared" si="321"/>
        <v>0</v>
      </c>
      <c r="AA402" s="38"/>
      <c r="AB402" s="38"/>
      <c r="AC402" s="38"/>
      <c r="AD402" s="38"/>
      <c r="AE402" s="38"/>
      <c r="AF402" s="38"/>
      <c r="AG402" s="38"/>
      <c r="AH402" s="39">
        <v>2022</v>
      </c>
    </row>
    <row r="403" spans="1:34" s="1" customFormat="1" ht="20.25" customHeight="1" x14ac:dyDescent="0.3">
      <c r="A403" s="72"/>
      <c r="B403" s="4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>
        <f t="shared" si="317"/>
        <v>0</v>
      </c>
      <c r="W403" s="3">
        <f t="shared" si="318"/>
        <v>0</v>
      </c>
      <c r="X403" s="3">
        <f t="shared" si="319"/>
        <v>0</v>
      </c>
      <c r="Y403" s="3">
        <f t="shared" si="320"/>
        <v>0</v>
      </c>
      <c r="Z403" s="3">
        <f t="shared" si="321"/>
        <v>0</v>
      </c>
      <c r="AA403" s="3"/>
      <c r="AB403" s="3"/>
      <c r="AC403" s="3"/>
      <c r="AD403" s="3"/>
      <c r="AE403" s="3"/>
      <c r="AF403" s="3"/>
      <c r="AG403" s="3"/>
      <c r="AH403" s="11">
        <v>2023</v>
      </c>
    </row>
    <row r="404" spans="1:34" s="1" customFormat="1" ht="20.25" customHeight="1" x14ac:dyDescent="0.3">
      <c r="A404" s="72"/>
      <c r="B404" s="3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>
        <f t="shared" si="317"/>
        <v>0</v>
      </c>
      <c r="W404" s="3">
        <f t="shared" si="318"/>
        <v>0</v>
      </c>
      <c r="X404" s="3">
        <f t="shared" si="319"/>
        <v>0</v>
      </c>
      <c r="Y404" s="3">
        <f t="shared" si="320"/>
        <v>0</v>
      </c>
      <c r="Z404" s="3">
        <f t="shared" si="321"/>
        <v>0</v>
      </c>
      <c r="AA404" s="3"/>
      <c r="AB404" s="3"/>
      <c r="AC404" s="3"/>
      <c r="AD404" s="3"/>
      <c r="AE404" s="3"/>
      <c r="AF404" s="3"/>
      <c r="AG404" s="3"/>
      <c r="AH404" s="11">
        <v>2024</v>
      </c>
    </row>
    <row r="405" spans="1:34" s="15" customFormat="1" ht="20.25" customHeight="1" x14ac:dyDescent="0.3">
      <c r="A405" s="73"/>
      <c r="B405" s="12" t="s">
        <v>26</v>
      </c>
      <c r="C405" s="13">
        <f>SUM(C391:C403)</f>
        <v>0</v>
      </c>
      <c r="D405" s="13">
        <f t="shared" ref="D405:Z405" si="322">SUM(D391:D403)</f>
        <v>0</v>
      </c>
      <c r="E405" s="13">
        <f t="shared" si="322"/>
        <v>0</v>
      </c>
      <c r="F405" s="13">
        <f t="shared" si="322"/>
        <v>0</v>
      </c>
      <c r="G405" s="13">
        <f t="shared" si="322"/>
        <v>0</v>
      </c>
      <c r="H405" s="13">
        <f t="shared" si="322"/>
        <v>0</v>
      </c>
      <c r="I405" s="13">
        <f t="shared" si="322"/>
        <v>0</v>
      </c>
      <c r="J405" s="13">
        <f t="shared" si="322"/>
        <v>0</v>
      </c>
      <c r="K405" s="13">
        <f t="shared" si="322"/>
        <v>0</v>
      </c>
      <c r="L405" s="13">
        <f t="shared" si="322"/>
        <v>0</v>
      </c>
      <c r="M405" s="13">
        <f t="shared" si="322"/>
        <v>20</v>
      </c>
      <c r="N405" s="13">
        <f t="shared" si="322"/>
        <v>0</v>
      </c>
      <c r="O405" s="13">
        <f t="shared" si="322"/>
        <v>0</v>
      </c>
      <c r="P405" s="13">
        <f t="shared" si="322"/>
        <v>0</v>
      </c>
      <c r="Q405" s="13">
        <f t="shared" si="322"/>
        <v>20</v>
      </c>
      <c r="R405" s="13">
        <f t="shared" si="322"/>
        <v>0</v>
      </c>
      <c r="S405" s="13">
        <f t="shared" si="322"/>
        <v>0</v>
      </c>
      <c r="T405" s="13">
        <f t="shared" si="322"/>
        <v>0</v>
      </c>
      <c r="U405" s="13">
        <f t="shared" si="322"/>
        <v>0</v>
      </c>
      <c r="V405" s="13">
        <f t="shared" si="322"/>
        <v>20</v>
      </c>
      <c r="W405" s="13">
        <f t="shared" si="322"/>
        <v>0</v>
      </c>
      <c r="X405" s="13">
        <f t="shared" si="322"/>
        <v>0</v>
      </c>
      <c r="Y405" s="13">
        <f t="shared" si="322"/>
        <v>0</v>
      </c>
      <c r="Z405" s="13">
        <f t="shared" si="322"/>
        <v>20</v>
      </c>
      <c r="AA405" s="13">
        <f t="shared" ref="AA405:AG405" si="323">SUM(AA394:AA403)</f>
        <v>0</v>
      </c>
      <c r="AB405" s="13">
        <f t="shared" si="323"/>
        <v>0</v>
      </c>
      <c r="AC405" s="13">
        <f t="shared" si="323"/>
        <v>0</v>
      </c>
      <c r="AD405" s="13">
        <f t="shared" si="323"/>
        <v>0</v>
      </c>
      <c r="AE405" s="13">
        <f t="shared" si="323"/>
        <v>0</v>
      </c>
      <c r="AF405" s="13">
        <f t="shared" si="323"/>
        <v>0</v>
      </c>
      <c r="AG405" s="13">
        <f t="shared" si="323"/>
        <v>0</v>
      </c>
      <c r="AH405" s="14"/>
    </row>
    <row r="406" spans="1:34" s="1" customFormat="1" ht="20.25" customHeight="1" x14ac:dyDescent="0.3">
      <c r="A406" s="71" t="s">
        <v>97</v>
      </c>
      <c r="B406" s="48" t="s">
        <v>32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>
        <f>I406+M406+R406</f>
        <v>0</v>
      </c>
      <c r="W406" s="3">
        <f>J406</f>
        <v>0</v>
      </c>
      <c r="X406" s="3">
        <f>C406+F406+N406+S406</f>
        <v>0</v>
      </c>
      <c r="Y406" s="3">
        <f>D406+G406+K406+P406+T406</f>
        <v>0</v>
      </c>
      <c r="Z406" s="3">
        <f t="shared" si="283"/>
        <v>0</v>
      </c>
      <c r="AA406" s="3"/>
      <c r="AB406" s="3"/>
      <c r="AC406" s="3"/>
      <c r="AD406" s="3"/>
      <c r="AE406" s="3"/>
      <c r="AF406" s="3"/>
      <c r="AG406" s="3"/>
      <c r="AH406" s="11">
        <v>2011</v>
      </c>
    </row>
    <row r="407" spans="1:34" s="1" customFormat="1" ht="20.25" customHeight="1" x14ac:dyDescent="0.3">
      <c r="A407" s="72"/>
      <c r="B407" s="4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>
        <f t="shared" ref="V407:V419" si="324">I407+M407+R407</f>
        <v>0</v>
      </c>
      <c r="W407" s="3">
        <f t="shared" ref="W407:W419" si="325">J407</f>
        <v>0</v>
      </c>
      <c r="X407" s="3">
        <f t="shared" ref="X407:X419" si="326">C407+F407+N407+S407</f>
        <v>0</v>
      </c>
      <c r="Y407" s="3">
        <f t="shared" ref="Y407:Y417" si="327">D407+G407+K407+P407+T407</f>
        <v>0</v>
      </c>
      <c r="Z407" s="3">
        <f t="shared" si="283"/>
        <v>0</v>
      </c>
      <c r="AA407" s="3"/>
      <c r="AB407" s="3"/>
      <c r="AC407" s="3"/>
      <c r="AD407" s="3"/>
      <c r="AE407" s="3"/>
      <c r="AF407" s="3"/>
      <c r="AG407" s="3"/>
      <c r="AH407" s="11">
        <v>2012</v>
      </c>
    </row>
    <row r="408" spans="1:34" s="1" customFormat="1" ht="20.25" customHeight="1" x14ac:dyDescent="0.3">
      <c r="A408" s="72"/>
      <c r="B408" s="49"/>
      <c r="C408" s="3"/>
      <c r="D408" s="3"/>
      <c r="E408" s="3"/>
      <c r="F408" s="3"/>
      <c r="G408" s="3"/>
      <c r="H408" s="3"/>
      <c r="I408" s="3">
        <v>5.0999999999999996</v>
      </c>
      <c r="J408" s="3"/>
      <c r="K408" s="3"/>
      <c r="L408" s="3">
        <v>5.0999999999999996</v>
      </c>
      <c r="M408" s="3"/>
      <c r="N408" s="3"/>
      <c r="O408" s="3"/>
      <c r="P408" s="3"/>
      <c r="Q408" s="3"/>
      <c r="R408" s="3"/>
      <c r="S408" s="3"/>
      <c r="T408" s="3"/>
      <c r="U408" s="3"/>
      <c r="V408" s="3">
        <f t="shared" si="324"/>
        <v>5.0999999999999996</v>
      </c>
      <c r="W408" s="3">
        <f t="shared" si="325"/>
        <v>0</v>
      </c>
      <c r="X408" s="3">
        <f t="shared" si="326"/>
        <v>0</v>
      </c>
      <c r="Y408" s="3">
        <f t="shared" si="327"/>
        <v>0</v>
      </c>
      <c r="Z408" s="3">
        <f t="shared" si="283"/>
        <v>5.0999999999999996</v>
      </c>
      <c r="AA408" s="3"/>
      <c r="AB408" s="3"/>
      <c r="AC408" s="3"/>
      <c r="AD408" s="3"/>
      <c r="AE408" s="3"/>
      <c r="AF408" s="3"/>
      <c r="AG408" s="3"/>
      <c r="AH408" s="11">
        <v>2013</v>
      </c>
    </row>
    <row r="409" spans="1:34" s="1" customFormat="1" ht="20.25" customHeight="1" x14ac:dyDescent="0.3">
      <c r="A409" s="72"/>
      <c r="B409" s="49"/>
      <c r="C409" s="3"/>
      <c r="D409" s="3"/>
      <c r="E409" s="3"/>
      <c r="F409" s="3"/>
      <c r="G409" s="3"/>
      <c r="H409" s="3"/>
      <c r="I409" s="3"/>
      <c r="J409" s="3">
        <v>804</v>
      </c>
      <c r="K409" s="3"/>
      <c r="L409" s="3">
        <f>I409+J409+K409</f>
        <v>804</v>
      </c>
      <c r="M409" s="3"/>
      <c r="N409" s="3"/>
      <c r="O409" s="3"/>
      <c r="P409" s="3"/>
      <c r="Q409" s="3"/>
      <c r="R409" s="3"/>
      <c r="S409" s="3"/>
      <c r="T409" s="3"/>
      <c r="U409" s="3"/>
      <c r="V409" s="3">
        <f t="shared" si="324"/>
        <v>0</v>
      </c>
      <c r="W409" s="3">
        <f t="shared" si="325"/>
        <v>804</v>
      </c>
      <c r="X409" s="3">
        <f t="shared" si="326"/>
        <v>0</v>
      </c>
      <c r="Y409" s="3">
        <f t="shared" si="327"/>
        <v>0</v>
      </c>
      <c r="Z409" s="3">
        <f t="shared" ref="Z409:Z415" si="328">SUM(V409:Y409)</f>
        <v>804</v>
      </c>
      <c r="AA409" s="3"/>
      <c r="AB409" s="3"/>
      <c r="AC409" s="3"/>
      <c r="AD409" s="3"/>
      <c r="AE409" s="3"/>
      <c r="AF409" s="3"/>
      <c r="AG409" s="3"/>
      <c r="AH409" s="11">
        <v>2014</v>
      </c>
    </row>
    <row r="410" spans="1:34" s="1" customFormat="1" ht="20.25" customHeight="1" x14ac:dyDescent="0.3">
      <c r="A410" s="72"/>
      <c r="B410" s="4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>
        <v>20</v>
      </c>
      <c r="N410" s="3"/>
      <c r="O410" s="3"/>
      <c r="P410" s="3"/>
      <c r="Q410" s="3">
        <v>20</v>
      </c>
      <c r="R410" s="3">
        <v>22.5</v>
      </c>
      <c r="S410" s="3"/>
      <c r="T410" s="3"/>
      <c r="U410" s="3">
        <v>22.5</v>
      </c>
      <c r="V410" s="3">
        <f t="shared" si="324"/>
        <v>42.5</v>
      </c>
      <c r="W410" s="3">
        <f t="shared" si="325"/>
        <v>0</v>
      </c>
      <c r="X410" s="3">
        <f t="shared" si="326"/>
        <v>0</v>
      </c>
      <c r="Y410" s="3">
        <f t="shared" si="327"/>
        <v>0</v>
      </c>
      <c r="Z410" s="3">
        <f t="shared" si="328"/>
        <v>42.5</v>
      </c>
      <c r="AA410" s="3"/>
      <c r="AB410" s="3"/>
      <c r="AC410" s="3"/>
      <c r="AD410" s="3"/>
      <c r="AE410" s="3"/>
      <c r="AF410" s="3"/>
      <c r="AG410" s="3"/>
      <c r="AH410" s="11">
        <v>2015</v>
      </c>
    </row>
    <row r="411" spans="1:34" s="1" customFormat="1" ht="20.25" customHeight="1" x14ac:dyDescent="0.3">
      <c r="A411" s="72"/>
      <c r="B411" s="4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>
        <f t="shared" si="324"/>
        <v>0</v>
      </c>
      <c r="W411" s="3">
        <f t="shared" si="325"/>
        <v>0</v>
      </c>
      <c r="X411" s="3">
        <f t="shared" si="326"/>
        <v>0</v>
      </c>
      <c r="Y411" s="3">
        <f t="shared" si="327"/>
        <v>0</v>
      </c>
      <c r="Z411" s="3">
        <f t="shared" si="328"/>
        <v>0</v>
      </c>
      <c r="AA411" s="3"/>
      <c r="AB411" s="3"/>
      <c r="AC411" s="3"/>
      <c r="AD411" s="3"/>
      <c r="AE411" s="3"/>
      <c r="AF411" s="3"/>
      <c r="AG411" s="3"/>
      <c r="AH411" s="11">
        <v>2016</v>
      </c>
    </row>
    <row r="412" spans="1:34" s="1" customFormat="1" ht="20.25" customHeight="1" x14ac:dyDescent="0.3">
      <c r="A412" s="72"/>
      <c r="B412" s="4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>
        <f t="shared" si="324"/>
        <v>0</v>
      </c>
      <c r="W412" s="3">
        <f t="shared" si="325"/>
        <v>0</v>
      </c>
      <c r="X412" s="3">
        <f t="shared" si="326"/>
        <v>0</v>
      </c>
      <c r="Y412" s="3">
        <f t="shared" si="327"/>
        <v>0</v>
      </c>
      <c r="Z412" s="3">
        <f t="shared" si="328"/>
        <v>0</v>
      </c>
      <c r="AA412" s="3"/>
      <c r="AB412" s="3"/>
      <c r="AC412" s="3"/>
      <c r="AD412" s="3"/>
      <c r="AE412" s="3"/>
      <c r="AF412" s="3"/>
      <c r="AG412" s="3"/>
      <c r="AH412" s="11">
        <v>2017</v>
      </c>
    </row>
    <row r="413" spans="1:34" s="1" customFormat="1" ht="20.25" customHeight="1" x14ac:dyDescent="0.3">
      <c r="A413" s="72"/>
      <c r="B413" s="4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>
        <f t="shared" si="324"/>
        <v>0</v>
      </c>
      <c r="W413" s="3">
        <f t="shared" si="325"/>
        <v>0</v>
      </c>
      <c r="X413" s="3">
        <f t="shared" si="326"/>
        <v>0</v>
      </c>
      <c r="Y413" s="3">
        <f t="shared" si="327"/>
        <v>0</v>
      </c>
      <c r="Z413" s="3">
        <f t="shared" si="328"/>
        <v>0</v>
      </c>
      <c r="AA413" s="3"/>
      <c r="AB413" s="3"/>
      <c r="AC413" s="3"/>
      <c r="AD413" s="3"/>
      <c r="AE413" s="3"/>
      <c r="AF413" s="3"/>
      <c r="AG413" s="3"/>
      <c r="AH413" s="11">
        <v>2018</v>
      </c>
    </row>
    <row r="414" spans="1:34" s="1" customFormat="1" ht="20.25" customHeight="1" x14ac:dyDescent="0.3">
      <c r="A414" s="72"/>
      <c r="B414" s="4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>
        <f t="shared" si="324"/>
        <v>0</v>
      </c>
      <c r="W414" s="3">
        <f t="shared" si="325"/>
        <v>0</v>
      </c>
      <c r="X414" s="3">
        <f t="shared" si="326"/>
        <v>0</v>
      </c>
      <c r="Y414" s="3">
        <f t="shared" si="327"/>
        <v>0</v>
      </c>
      <c r="Z414" s="3">
        <f t="shared" si="328"/>
        <v>0</v>
      </c>
      <c r="AA414" s="3"/>
      <c r="AB414" s="3"/>
      <c r="AC414" s="3"/>
      <c r="AD414" s="3"/>
      <c r="AE414" s="3"/>
      <c r="AF414" s="3"/>
      <c r="AG414" s="3"/>
      <c r="AH414" s="11">
        <v>2019</v>
      </c>
    </row>
    <row r="415" spans="1:34" s="1" customFormat="1" ht="20.25" customHeight="1" x14ac:dyDescent="0.3">
      <c r="A415" s="72"/>
      <c r="B415" s="4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>
        <f t="shared" si="324"/>
        <v>0</v>
      </c>
      <c r="W415" s="3">
        <f t="shared" si="325"/>
        <v>0</v>
      </c>
      <c r="X415" s="3">
        <f t="shared" si="326"/>
        <v>0</v>
      </c>
      <c r="Y415" s="3">
        <f t="shared" si="327"/>
        <v>0</v>
      </c>
      <c r="Z415" s="3">
        <f t="shared" si="328"/>
        <v>0</v>
      </c>
      <c r="AA415" s="3"/>
      <c r="AB415" s="3"/>
      <c r="AC415" s="3"/>
      <c r="AD415" s="3"/>
      <c r="AE415" s="3"/>
      <c r="AF415" s="3"/>
      <c r="AG415" s="3"/>
      <c r="AH415" s="11">
        <v>2020</v>
      </c>
    </row>
    <row r="416" spans="1:34" s="1" customFormat="1" ht="20.25" customHeight="1" x14ac:dyDescent="0.3">
      <c r="A416" s="72"/>
      <c r="B416" s="4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19"/>
      <c r="S416" s="3"/>
      <c r="T416" s="3"/>
      <c r="U416" s="3"/>
      <c r="V416" s="3">
        <f t="shared" si="324"/>
        <v>0</v>
      </c>
      <c r="W416" s="3">
        <f t="shared" si="325"/>
        <v>0</v>
      </c>
      <c r="X416" s="3">
        <f t="shared" si="326"/>
        <v>0</v>
      </c>
      <c r="Y416" s="3">
        <f t="shared" si="327"/>
        <v>0</v>
      </c>
      <c r="Z416" s="3">
        <f t="shared" ref="Z416:Z418" si="329">SUM(V416:Y416)</f>
        <v>0</v>
      </c>
      <c r="AA416" s="3"/>
      <c r="AB416" s="3"/>
      <c r="AC416" s="3"/>
      <c r="AD416" s="3"/>
      <c r="AE416" s="3"/>
      <c r="AF416" s="3"/>
      <c r="AG416" s="3"/>
      <c r="AH416" s="11">
        <v>2021</v>
      </c>
    </row>
    <row r="417" spans="1:34" s="1" customFormat="1" ht="20.25" customHeight="1" x14ac:dyDescent="0.3">
      <c r="A417" s="72"/>
      <c r="B417" s="49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40"/>
      <c r="S417" s="38"/>
      <c r="T417" s="38"/>
      <c r="U417" s="38"/>
      <c r="V417" s="38">
        <f t="shared" si="324"/>
        <v>0</v>
      </c>
      <c r="W417" s="38">
        <f t="shared" si="325"/>
        <v>0</v>
      </c>
      <c r="X417" s="38">
        <f t="shared" si="326"/>
        <v>0</v>
      </c>
      <c r="Y417" s="38">
        <f t="shared" si="327"/>
        <v>0</v>
      </c>
      <c r="Z417" s="38">
        <f t="shared" si="329"/>
        <v>0</v>
      </c>
      <c r="AA417" s="38"/>
      <c r="AB417" s="38"/>
      <c r="AC417" s="38"/>
      <c r="AD417" s="38"/>
      <c r="AE417" s="38"/>
      <c r="AF417" s="38"/>
      <c r="AG417" s="38"/>
      <c r="AH417" s="39">
        <v>2022</v>
      </c>
    </row>
    <row r="418" spans="1:34" s="1" customFormat="1" ht="20.25" customHeight="1" x14ac:dyDescent="0.3">
      <c r="A418" s="72"/>
      <c r="B418" s="4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>
        <f t="shared" si="324"/>
        <v>0</v>
      </c>
      <c r="W418" s="3">
        <f t="shared" si="325"/>
        <v>0</v>
      </c>
      <c r="X418" s="3">
        <f t="shared" si="326"/>
        <v>0</v>
      </c>
      <c r="Y418" s="3">
        <f>D418+G418+K418+P418+T418</f>
        <v>0</v>
      </c>
      <c r="Z418" s="3">
        <f t="shared" si="329"/>
        <v>0</v>
      </c>
      <c r="AA418" s="3"/>
      <c r="AB418" s="3"/>
      <c r="AC418" s="3"/>
      <c r="AD418" s="3"/>
      <c r="AE418" s="3"/>
      <c r="AF418" s="3"/>
      <c r="AG418" s="3"/>
      <c r="AH418" s="11">
        <v>2023</v>
      </c>
    </row>
    <row r="419" spans="1:34" s="1" customFormat="1" ht="20.25" customHeight="1" x14ac:dyDescent="0.3">
      <c r="A419" s="72"/>
      <c r="B419" s="5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>
        <f t="shared" si="324"/>
        <v>0</v>
      </c>
      <c r="W419" s="3">
        <f t="shared" si="325"/>
        <v>0</v>
      </c>
      <c r="X419" s="3">
        <f t="shared" si="326"/>
        <v>0</v>
      </c>
      <c r="Y419" s="3">
        <f>D419+G419+K419+P419+T419</f>
        <v>0</v>
      </c>
      <c r="Z419" s="3">
        <f>SUM(V419:Y419)</f>
        <v>0</v>
      </c>
      <c r="AA419" s="3"/>
      <c r="AB419" s="3"/>
      <c r="AC419" s="3"/>
      <c r="AD419" s="3"/>
      <c r="AE419" s="3"/>
      <c r="AF419" s="3"/>
      <c r="AG419" s="3"/>
      <c r="AH419" s="11">
        <v>2024</v>
      </c>
    </row>
    <row r="420" spans="1:34" s="10" customFormat="1" ht="20.25" customHeight="1" x14ac:dyDescent="0.3">
      <c r="A420" s="73"/>
      <c r="B420" s="12" t="s">
        <v>26</v>
      </c>
      <c r="C420" s="13">
        <f>SUM(C406:C418)</f>
        <v>0</v>
      </c>
      <c r="D420" s="13">
        <f t="shared" ref="D420:Z420" si="330">SUM(D406:D418)</f>
        <v>0</v>
      </c>
      <c r="E420" s="13">
        <f t="shared" si="330"/>
        <v>0</v>
      </c>
      <c r="F420" s="13">
        <f t="shared" si="330"/>
        <v>0</v>
      </c>
      <c r="G420" s="13">
        <f t="shared" si="330"/>
        <v>0</v>
      </c>
      <c r="H420" s="13">
        <f t="shared" si="330"/>
        <v>0</v>
      </c>
      <c r="I420" s="13">
        <f t="shared" si="330"/>
        <v>5.0999999999999996</v>
      </c>
      <c r="J420" s="13">
        <f t="shared" si="330"/>
        <v>804</v>
      </c>
      <c r="K420" s="13">
        <f t="shared" si="330"/>
        <v>0</v>
      </c>
      <c r="L420" s="13">
        <f t="shared" si="330"/>
        <v>809.1</v>
      </c>
      <c r="M420" s="13">
        <f t="shared" si="330"/>
        <v>20</v>
      </c>
      <c r="N420" s="13">
        <f t="shared" si="330"/>
        <v>0</v>
      </c>
      <c r="O420" s="13">
        <f t="shared" si="330"/>
        <v>0</v>
      </c>
      <c r="P420" s="13">
        <f t="shared" si="330"/>
        <v>0</v>
      </c>
      <c r="Q420" s="13">
        <f t="shared" si="330"/>
        <v>20</v>
      </c>
      <c r="R420" s="13">
        <f t="shared" si="330"/>
        <v>22.5</v>
      </c>
      <c r="S420" s="13">
        <f t="shared" si="330"/>
        <v>0</v>
      </c>
      <c r="T420" s="13">
        <f t="shared" si="330"/>
        <v>0</v>
      </c>
      <c r="U420" s="13">
        <f t="shared" si="330"/>
        <v>22.5</v>
      </c>
      <c r="V420" s="13">
        <f t="shared" si="330"/>
        <v>47.6</v>
      </c>
      <c r="W420" s="13">
        <f t="shared" si="330"/>
        <v>804</v>
      </c>
      <c r="X420" s="13">
        <f t="shared" si="330"/>
        <v>0</v>
      </c>
      <c r="Y420" s="13">
        <f>SUM(Y406:Y418)</f>
        <v>0</v>
      </c>
      <c r="Z420" s="13">
        <f t="shared" si="330"/>
        <v>851.6</v>
      </c>
      <c r="AA420" s="13"/>
      <c r="AB420" s="13"/>
      <c r="AC420" s="13"/>
      <c r="AD420" s="13"/>
      <c r="AE420" s="13"/>
      <c r="AF420" s="13"/>
      <c r="AG420" s="13"/>
      <c r="AH420" s="14"/>
    </row>
    <row r="421" spans="1:34" s="10" customFormat="1" ht="20.25" customHeight="1" x14ac:dyDescent="0.3">
      <c r="A421" s="12"/>
      <c r="B421" s="12" t="s">
        <v>28</v>
      </c>
      <c r="C421" s="13"/>
      <c r="D421" s="13"/>
      <c r="E421" s="13"/>
      <c r="F421" s="13"/>
      <c r="G421" s="13"/>
      <c r="H421" s="13"/>
      <c r="I421" s="13">
        <f>I375+I390+I405+I420</f>
        <v>10041.654</v>
      </c>
      <c r="J421" s="13">
        <f t="shared" ref="J421:Z421" si="331">J375+J390+J405+J420</f>
        <v>804</v>
      </c>
      <c r="K421" s="13">
        <f t="shared" si="331"/>
        <v>0</v>
      </c>
      <c r="L421" s="13">
        <f t="shared" si="331"/>
        <v>10845.654</v>
      </c>
      <c r="M421" s="13">
        <f t="shared" si="331"/>
        <v>53.6</v>
      </c>
      <c r="N421" s="13">
        <f t="shared" si="331"/>
        <v>0</v>
      </c>
      <c r="O421" s="13">
        <f t="shared" si="331"/>
        <v>0</v>
      </c>
      <c r="P421" s="13">
        <f t="shared" si="331"/>
        <v>0</v>
      </c>
      <c r="Q421" s="13">
        <f t="shared" si="331"/>
        <v>53.6</v>
      </c>
      <c r="R421" s="13">
        <f t="shared" si="331"/>
        <v>22.5</v>
      </c>
      <c r="S421" s="13">
        <f t="shared" si="331"/>
        <v>0</v>
      </c>
      <c r="T421" s="13">
        <f t="shared" si="331"/>
        <v>0</v>
      </c>
      <c r="U421" s="13">
        <f t="shared" si="331"/>
        <v>22.5</v>
      </c>
      <c r="V421" s="13">
        <f t="shared" si="331"/>
        <v>10117.753999999999</v>
      </c>
      <c r="W421" s="13">
        <f t="shared" si="331"/>
        <v>804</v>
      </c>
      <c r="X421" s="13">
        <f t="shared" si="331"/>
        <v>0</v>
      </c>
      <c r="Y421" s="13">
        <f t="shared" si="331"/>
        <v>0</v>
      </c>
      <c r="Z421" s="13">
        <f t="shared" si="331"/>
        <v>11921.753999999999</v>
      </c>
      <c r="AA421" s="12">
        <f t="shared" ref="AA421:AG421" si="332">AA375+AA390+AA405+AA420</f>
        <v>0</v>
      </c>
      <c r="AB421" s="12">
        <f t="shared" si="332"/>
        <v>0</v>
      </c>
      <c r="AC421" s="12">
        <f t="shared" si="332"/>
        <v>0</v>
      </c>
      <c r="AD421" s="12">
        <f t="shared" si="332"/>
        <v>0</v>
      </c>
      <c r="AE421" s="12">
        <f t="shared" si="332"/>
        <v>0</v>
      </c>
      <c r="AF421" s="12">
        <f t="shared" si="332"/>
        <v>0</v>
      </c>
      <c r="AG421" s="12">
        <f t="shared" si="332"/>
        <v>0</v>
      </c>
      <c r="AH421" s="14"/>
    </row>
    <row r="422" spans="1:34" s="1" customFormat="1" ht="20.25" customHeight="1" x14ac:dyDescent="0.3">
      <c r="A422" s="74" t="s">
        <v>98</v>
      </c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</row>
    <row r="423" spans="1:34" s="1" customFormat="1" ht="24.95" hidden="1" customHeight="1" x14ac:dyDescent="0.3">
      <c r="A423" s="78">
        <v>1</v>
      </c>
      <c r="B423" s="48" t="s">
        <v>47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>
        <f t="shared" ref="V423:V432" si="333">I423+M423+R423</f>
        <v>0</v>
      </c>
      <c r="W423" s="3">
        <f t="shared" ref="W423:W432" si="334">J423</f>
        <v>0</v>
      </c>
      <c r="X423" s="3">
        <f t="shared" ref="X423:X432" si="335">C423+F423+N423+S423</f>
        <v>0</v>
      </c>
      <c r="Y423" s="3">
        <f t="shared" ref="Y423:Y432" si="336">D423+G423+K423+P423+T423</f>
        <v>0</v>
      </c>
      <c r="Z423" s="3">
        <f t="shared" ref="Z423:Z516" si="337">SUM(V423:Y423)</f>
        <v>0</v>
      </c>
      <c r="AA423" s="3"/>
      <c r="AB423" s="3"/>
      <c r="AC423" s="3"/>
      <c r="AD423" s="3"/>
      <c r="AE423" s="3"/>
      <c r="AF423" s="3"/>
      <c r="AG423" s="3"/>
      <c r="AH423" s="11">
        <v>2011</v>
      </c>
    </row>
    <row r="424" spans="1:34" s="1" customFormat="1" ht="24.95" hidden="1" customHeight="1" x14ac:dyDescent="0.3">
      <c r="A424" s="78"/>
      <c r="B424" s="4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>
        <f t="shared" si="333"/>
        <v>0</v>
      </c>
      <c r="W424" s="3">
        <f t="shared" si="334"/>
        <v>0</v>
      </c>
      <c r="X424" s="3">
        <f t="shared" si="335"/>
        <v>0</v>
      </c>
      <c r="Y424" s="3">
        <f t="shared" si="336"/>
        <v>0</v>
      </c>
      <c r="Z424" s="3">
        <f t="shared" si="337"/>
        <v>0</v>
      </c>
      <c r="AA424" s="3"/>
      <c r="AB424" s="3"/>
      <c r="AC424" s="3"/>
      <c r="AD424" s="3"/>
      <c r="AE424" s="3"/>
      <c r="AF424" s="3"/>
      <c r="AG424" s="3"/>
      <c r="AH424" s="11">
        <v>2012</v>
      </c>
    </row>
    <row r="425" spans="1:34" s="1" customFormat="1" ht="24.95" hidden="1" customHeight="1" x14ac:dyDescent="0.3">
      <c r="A425" s="78"/>
      <c r="B425" s="4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>
        <f t="shared" si="333"/>
        <v>0</v>
      </c>
      <c r="W425" s="3">
        <f t="shared" si="334"/>
        <v>0</v>
      </c>
      <c r="X425" s="3">
        <f t="shared" si="335"/>
        <v>0</v>
      </c>
      <c r="Y425" s="3">
        <f t="shared" si="336"/>
        <v>0</v>
      </c>
      <c r="Z425" s="3">
        <f t="shared" si="337"/>
        <v>0</v>
      </c>
      <c r="AA425" s="3"/>
      <c r="AB425" s="3"/>
      <c r="AC425" s="3"/>
      <c r="AD425" s="3"/>
      <c r="AE425" s="3"/>
      <c r="AF425" s="3"/>
      <c r="AG425" s="3"/>
      <c r="AH425" s="11">
        <v>2013</v>
      </c>
    </row>
    <row r="426" spans="1:34" s="1" customFormat="1" ht="24.95" hidden="1" customHeight="1" x14ac:dyDescent="0.3">
      <c r="A426" s="78"/>
      <c r="B426" s="4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>
        <f t="shared" si="333"/>
        <v>0</v>
      </c>
      <c r="W426" s="3">
        <f t="shared" si="334"/>
        <v>0</v>
      </c>
      <c r="X426" s="3">
        <f t="shared" si="335"/>
        <v>0</v>
      </c>
      <c r="Y426" s="3">
        <f t="shared" si="336"/>
        <v>0</v>
      </c>
      <c r="Z426" s="3">
        <f t="shared" si="337"/>
        <v>0</v>
      </c>
      <c r="AA426" s="3"/>
      <c r="AB426" s="3"/>
      <c r="AC426" s="3"/>
      <c r="AD426" s="3"/>
      <c r="AE426" s="3"/>
      <c r="AF426" s="3"/>
      <c r="AG426" s="3"/>
      <c r="AH426" s="11">
        <v>2014</v>
      </c>
    </row>
    <row r="427" spans="1:34" s="1" customFormat="1" ht="24.95" hidden="1" customHeight="1" x14ac:dyDescent="0.3">
      <c r="A427" s="78"/>
      <c r="B427" s="4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>
        <f t="shared" si="333"/>
        <v>0</v>
      </c>
      <c r="W427" s="3">
        <f t="shared" si="334"/>
        <v>0</v>
      </c>
      <c r="X427" s="3">
        <f t="shared" si="335"/>
        <v>0</v>
      </c>
      <c r="Y427" s="3">
        <f t="shared" si="336"/>
        <v>0</v>
      </c>
      <c r="Z427" s="3">
        <f t="shared" si="337"/>
        <v>0</v>
      </c>
      <c r="AA427" s="3"/>
      <c r="AB427" s="3"/>
      <c r="AC427" s="3"/>
      <c r="AD427" s="3"/>
      <c r="AE427" s="3"/>
      <c r="AF427" s="3"/>
      <c r="AG427" s="3"/>
      <c r="AH427" s="11">
        <v>2015</v>
      </c>
    </row>
    <row r="428" spans="1:34" s="1" customFormat="1" ht="24.95" hidden="1" customHeight="1" x14ac:dyDescent="0.3">
      <c r="A428" s="78"/>
      <c r="B428" s="4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>
        <f t="shared" si="333"/>
        <v>0</v>
      </c>
      <c r="W428" s="3">
        <f t="shared" si="334"/>
        <v>0</v>
      </c>
      <c r="X428" s="3">
        <f t="shared" si="335"/>
        <v>0</v>
      </c>
      <c r="Y428" s="3">
        <f t="shared" si="336"/>
        <v>0</v>
      </c>
      <c r="Z428" s="3">
        <f t="shared" si="337"/>
        <v>0</v>
      </c>
      <c r="AA428" s="3"/>
      <c r="AB428" s="3"/>
      <c r="AC428" s="3"/>
      <c r="AD428" s="3"/>
      <c r="AE428" s="3"/>
      <c r="AF428" s="3"/>
      <c r="AG428" s="3"/>
      <c r="AH428" s="11">
        <v>2016</v>
      </c>
    </row>
    <row r="429" spans="1:34" s="1" customFormat="1" ht="24.95" hidden="1" customHeight="1" x14ac:dyDescent="0.3">
      <c r="A429" s="78"/>
      <c r="B429" s="4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>
        <f t="shared" si="333"/>
        <v>0</v>
      </c>
      <c r="W429" s="3">
        <f t="shared" si="334"/>
        <v>0</v>
      </c>
      <c r="X429" s="3">
        <f t="shared" si="335"/>
        <v>0</v>
      </c>
      <c r="Y429" s="3">
        <f t="shared" si="336"/>
        <v>0</v>
      </c>
      <c r="Z429" s="3">
        <f t="shared" si="337"/>
        <v>0</v>
      </c>
      <c r="AA429" s="3"/>
      <c r="AB429" s="3"/>
      <c r="AC429" s="3"/>
      <c r="AD429" s="3"/>
      <c r="AE429" s="3"/>
      <c r="AF429" s="3"/>
      <c r="AG429" s="3"/>
      <c r="AH429" s="11">
        <v>2017</v>
      </c>
    </row>
    <row r="430" spans="1:34" s="1" customFormat="1" ht="24.95" hidden="1" customHeight="1" x14ac:dyDescent="0.3">
      <c r="A430" s="78"/>
      <c r="B430" s="4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>
        <f t="shared" si="333"/>
        <v>0</v>
      </c>
      <c r="W430" s="3">
        <f t="shared" si="334"/>
        <v>0</v>
      </c>
      <c r="X430" s="3">
        <f t="shared" si="335"/>
        <v>0</v>
      </c>
      <c r="Y430" s="3">
        <f t="shared" si="336"/>
        <v>0</v>
      </c>
      <c r="Z430" s="3">
        <f t="shared" si="337"/>
        <v>0</v>
      </c>
      <c r="AA430" s="3"/>
      <c r="AB430" s="3"/>
      <c r="AC430" s="3"/>
      <c r="AD430" s="3"/>
      <c r="AE430" s="3"/>
      <c r="AF430" s="3"/>
      <c r="AG430" s="3"/>
      <c r="AH430" s="11">
        <v>2018</v>
      </c>
    </row>
    <row r="431" spans="1:34" s="1" customFormat="1" ht="24.95" hidden="1" customHeight="1" x14ac:dyDescent="0.3">
      <c r="A431" s="78"/>
      <c r="B431" s="4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>
        <f t="shared" si="333"/>
        <v>0</v>
      </c>
      <c r="W431" s="3">
        <f t="shared" si="334"/>
        <v>0</v>
      </c>
      <c r="X431" s="3">
        <f t="shared" si="335"/>
        <v>0</v>
      </c>
      <c r="Y431" s="3">
        <f t="shared" si="336"/>
        <v>0</v>
      </c>
      <c r="Z431" s="3">
        <f t="shared" si="337"/>
        <v>0</v>
      </c>
      <c r="AA431" s="3"/>
      <c r="AB431" s="3"/>
      <c r="AC431" s="3"/>
      <c r="AD431" s="3"/>
      <c r="AE431" s="3"/>
      <c r="AF431" s="3"/>
      <c r="AG431" s="3"/>
      <c r="AH431" s="11">
        <v>2019</v>
      </c>
    </row>
    <row r="432" spans="1:34" s="1" customFormat="1" ht="24.95" hidden="1" customHeight="1" x14ac:dyDescent="0.3">
      <c r="A432" s="78"/>
      <c r="B432" s="5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>
        <f t="shared" si="333"/>
        <v>0</v>
      </c>
      <c r="W432" s="3">
        <f t="shared" si="334"/>
        <v>0</v>
      </c>
      <c r="X432" s="3">
        <f t="shared" si="335"/>
        <v>0</v>
      </c>
      <c r="Y432" s="3">
        <f t="shared" si="336"/>
        <v>0</v>
      </c>
      <c r="Z432" s="3">
        <f t="shared" si="337"/>
        <v>0</v>
      </c>
      <c r="AA432" s="3"/>
      <c r="AB432" s="3"/>
      <c r="AC432" s="3"/>
      <c r="AD432" s="3"/>
      <c r="AE432" s="3"/>
      <c r="AF432" s="3"/>
      <c r="AG432" s="3"/>
      <c r="AH432" s="11">
        <v>2020</v>
      </c>
    </row>
    <row r="433" spans="1:34" s="15" customFormat="1" ht="24.95" hidden="1" customHeight="1" x14ac:dyDescent="0.3">
      <c r="A433" s="12"/>
      <c r="B433" s="12" t="s">
        <v>28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>
        <f>SUM(V423:V432)</f>
        <v>0</v>
      </c>
      <c r="W433" s="13">
        <f>SUM(W423:W432)</f>
        <v>0</v>
      </c>
      <c r="X433" s="13">
        <f>SUM(X423:X432)</f>
        <v>0</v>
      </c>
      <c r="Y433" s="13">
        <f>SUM(Y423:Y432)</f>
        <v>0</v>
      </c>
      <c r="Z433" s="13">
        <f>SUM(Z423:Z432)</f>
        <v>0</v>
      </c>
      <c r="AA433" s="13"/>
      <c r="AB433" s="13"/>
      <c r="AC433" s="13"/>
      <c r="AD433" s="13"/>
      <c r="AE433" s="13"/>
      <c r="AF433" s="13"/>
      <c r="AG433" s="13"/>
      <c r="AH433" s="14"/>
    </row>
    <row r="434" spans="1:34" s="15" customFormat="1" ht="19.5" customHeight="1" x14ac:dyDescent="0.3">
      <c r="A434" s="65" t="s">
        <v>66</v>
      </c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7"/>
    </row>
    <row r="435" spans="1:34" s="15" customFormat="1" ht="20.25" customHeight="1" x14ac:dyDescent="0.3">
      <c r="A435" s="71" t="s">
        <v>99</v>
      </c>
      <c r="B435" s="48" t="s">
        <v>51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>
        <f t="shared" ref="V435:V448" si="338">I435+M435+R435</f>
        <v>0</v>
      </c>
      <c r="W435" s="3">
        <f t="shared" ref="W435:W448" si="339">J435</f>
        <v>0</v>
      </c>
      <c r="X435" s="3">
        <f t="shared" ref="X435:X448" si="340">C435+F435+N435+S435</f>
        <v>0</v>
      </c>
      <c r="Y435" s="3">
        <f t="shared" ref="Y435:Y448" si="341">D435+G435+K435+P435+T435</f>
        <v>0</v>
      </c>
      <c r="Z435" s="3">
        <f t="shared" ref="Z435:Z448" si="342">SUM(V435:Y435)</f>
        <v>0</v>
      </c>
      <c r="AA435" s="3"/>
      <c r="AB435" s="3"/>
      <c r="AC435" s="3"/>
      <c r="AD435" s="3"/>
      <c r="AE435" s="3"/>
      <c r="AF435" s="3"/>
      <c r="AG435" s="3"/>
      <c r="AH435" s="11">
        <v>2011</v>
      </c>
    </row>
    <row r="436" spans="1:34" s="15" customFormat="1" ht="20.25" customHeight="1" x14ac:dyDescent="0.3">
      <c r="A436" s="72"/>
      <c r="B436" s="4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>
        <f t="shared" si="338"/>
        <v>0</v>
      </c>
      <c r="W436" s="3">
        <f t="shared" si="339"/>
        <v>0</v>
      </c>
      <c r="X436" s="3">
        <f t="shared" si="340"/>
        <v>0</v>
      </c>
      <c r="Y436" s="3">
        <f t="shared" si="341"/>
        <v>0</v>
      </c>
      <c r="Z436" s="3">
        <f t="shared" si="342"/>
        <v>0</v>
      </c>
      <c r="AA436" s="3"/>
      <c r="AB436" s="3"/>
      <c r="AC436" s="3"/>
      <c r="AD436" s="3"/>
      <c r="AE436" s="3"/>
      <c r="AF436" s="3"/>
      <c r="AG436" s="3"/>
      <c r="AH436" s="11">
        <v>2012</v>
      </c>
    </row>
    <row r="437" spans="1:34" s="15" customFormat="1" ht="19.5" customHeight="1" x14ac:dyDescent="0.3">
      <c r="A437" s="72"/>
      <c r="B437" s="4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>
        <f t="shared" si="338"/>
        <v>0</v>
      </c>
      <c r="W437" s="3">
        <f t="shared" si="339"/>
        <v>0</v>
      </c>
      <c r="X437" s="3">
        <f t="shared" si="340"/>
        <v>0</v>
      </c>
      <c r="Y437" s="3">
        <f t="shared" si="341"/>
        <v>0</v>
      </c>
      <c r="Z437" s="3">
        <f t="shared" si="342"/>
        <v>0</v>
      </c>
      <c r="AA437" s="3"/>
      <c r="AB437" s="3"/>
      <c r="AC437" s="3"/>
      <c r="AD437" s="3"/>
      <c r="AE437" s="3"/>
      <c r="AF437" s="3"/>
      <c r="AG437" s="3"/>
      <c r="AH437" s="11">
        <v>2013</v>
      </c>
    </row>
    <row r="438" spans="1:34" s="15" customFormat="1" ht="19.5" customHeight="1" x14ac:dyDescent="0.3">
      <c r="A438" s="72"/>
      <c r="B438" s="4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>
        <f t="shared" si="338"/>
        <v>0</v>
      </c>
      <c r="W438" s="3">
        <f t="shared" si="339"/>
        <v>0</v>
      </c>
      <c r="X438" s="3">
        <f t="shared" si="340"/>
        <v>0</v>
      </c>
      <c r="Y438" s="3">
        <f t="shared" si="341"/>
        <v>0</v>
      </c>
      <c r="Z438" s="3">
        <f t="shared" si="342"/>
        <v>0</v>
      </c>
      <c r="AA438" s="3"/>
      <c r="AB438" s="3"/>
      <c r="AC438" s="3"/>
      <c r="AD438" s="3"/>
      <c r="AE438" s="3"/>
      <c r="AF438" s="3"/>
      <c r="AG438" s="3"/>
      <c r="AH438" s="11">
        <v>2014</v>
      </c>
    </row>
    <row r="439" spans="1:34" s="15" customFormat="1" ht="20.25" customHeight="1" x14ac:dyDescent="0.3">
      <c r="A439" s="72"/>
      <c r="B439" s="4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>
        <f t="shared" si="338"/>
        <v>0</v>
      </c>
      <c r="W439" s="3">
        <f t="shared" si="339"/>
        <v>0</v>
      </c>
      <c r="X439" s="3">
        <f t="shared" si="340"/>
        <v>0</v>
      </c>
      <c r="Y439" s="3">
        <f t="shared" si="341"/>
        <v>0</v>
      </c>
      <c r="Z439" s="3">
        <f t="shared" si="342"/>
        <v>0</v>
      </c>
      <c r="AA439" s="3"/>
      <c r="AB439" s="3"/>
      <c r="AC439" s="3"/>
      <c r="AD439" s="3"/>
      <c r="AE439" s="3"/>
      <c r="AF439" s="3"/>
      <c r="AG439" s="3"/>
      <c r="AH439" s="11">
        <v>2015</v>
      </c>
    </row>
    <row r="440" spans="1:34" s="15" customFormat="1" ht="18.75" customHeight="1" x14ac:dyDescent="0.3">
      <c r="A440" s="72"/>
      <c r="B440" s="49"/>
      <c r="C440" s="3"/>
      <c r="D440" s="3"/>
      <c r="E440" s="3"/>
      <c r="F440" s="3"/>
      <c r="G440" s="3"/>
      <c r="H440" s="3"/>
      <c r="I440" s="3">
        <v>300</v>
      </c>
      <c r="J440" s="3"/>
      <c r="K440" s="3"/>
      <c r="L440" s="3">
        <f t="shared" ref="L440:L441" si="343">I440</f>
        <v>300</v>
      </c>
      <c r="M440" s="3"/>
      <c r="N440" s="3"/>
      <c r="O440" s="3"/>
      <c r="P440" s="3"/>
      <c r="Q440" s="3"/>
      <c r="R440" s="3"/>
      <c r="S440" s="3"/>
      <c r="T440" s="3"/>
      <c r="U440" s="3"/>
      <c r="V440" s="3">
        <f t="shared" si="338"/>
        <v>300</v>
      </c>
      <c r="W440" s="3">
        <f t="shared" si="339"/>
        <v>0</v>
      </c>
      <c r="X440" s="3">
        <f t="shared" si="340"/>
        <v>0</v>
      </c>
      <c r="Y440" s="3">
        <f t="shared" si="341"/>
        <v>0</v>
      </c>
      <c r="Z440" s="3">
        <f t="shared" si="342"/>
        <v>300</v>
      </c>
      <c r="AA440" s="3"/>
      <c r="AB440" s="3"/>
      <c r="AC440" s="3"/>
      <c r="AD440" s="3"/>
      <c r="AE440" s="3"/>
      <c r="AF440" s="3"/>
      <c r="AG440" s="3"/>
      <c r="AH440" s="11">
        <v>2016</v>
      </c>
    </row>
    <row r="441" spans="1:34" s="15" customFormat="1" ht="19.5" customHeight="1" x14ac:dyDescent="0.3">
      <c r="A441" s="72"/>
      <c r="B441" s="49"/>
      <c r="C441" s="3"/>
      <c r="D441" s="3"/>
      <c r="E441" s="3"/>
      <c r="F441" s="3"/>
      <c r="G441" s="3"/>
      <c r="H441" s="3"/>
      <c r="I441" s="3">
        <v>1046.8</v>
      </c>
      <c r="J441" s="3"/>
      <c r="K441" s="3"/>
      <c r="L441" s="3">
        <f t="shared" si="343"/>
        <v>1046.8</v>
      </c>
      <c r="M441" s="3"/>
      <c r="N441" s="3"/>
      <c r="O441" s="3"/>
      <c r="P441" s="3"/>
      <c r="Q441" s="3"/>
      <c r="R441" s="3"/>
      <c r="S441" s="3"/>
      <c r="T441" s="3"/>
      <c r="U441" s="3"/>
      <c r="V441" s="3">
        <f t="shared" si="338"/>
        <v>1046.8</v>
      </c>
      <c r="W441" s="3">
        <f t="shared" si="339"/>
        <v>0</v>
      </c>
      <c r="X441" s="3">
        <f t="shared" si="340"/>
        <v>0</v>
      </c>
      <c r="Y441" s="3">
        <f t="shared" si="341"/>
        <v>0</v>
      </c>
      <c r="Z441" s="3">
        <f t="shared" si="342"/>
        <v>1046.8</v>
      </c>
      <c r="AA441" s="3"/>
      <c r="AB441" s="3"/>
      <c r="AC441" s="3"/>
      <c r="AD441" s="3"/>
      <c r="AE441" s="3"/>
      <c r="AF441" s="3"/>
      <c r="AG441" s="3"/>
      <c r="AH441" s="11">
        <v>2017</v>
      </c>
    </row>
    <row r="442" spans="1:34" s="15" customFormat="1" ht="19.5" customHeight="1" x14ac:dyDescent="0.3">
      <c r="A442" s="72"/>
      <c r="B442" s="4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>
        <f t="shared" si="338"/>
        <v>0</v>
      </c>
      <c r="W442" s="3">
        <f t="shared" si="339"/>
        <v>0</v>
      </c>
      <c r="X442" s="3">
        <f t="shared" si="340"/>
        <v>0</v>
      </c>
      <c r="Y442" s="3">
        <f t="shared" si="341"/>
        <v>0</v>
      </c>
      <c r="Z442" s="3">
        <f t="shared" si="342"/>
        <v>0</v>
      </c>
      <c r="AA442" s="3"/>
      <c r="AB442" s="3"/>
      <c r="AC442" s="3"/>
      <c r="AD442" s="3"/>
      <c r="AE442" s="3"/>
      <c r="AF442" s="3"/>
      <c r="AG442" s="3"/>
      <c r="AH442" s="11">
        <v>2018</v>
      </c>
    </row>
    <row r="443" spans="1:34" s="15" customFormat="1" ht="19.5" customHeight="1" x14ac:dyDescent="0.3">
      <c r="A443" s="72"/>
      <c r="B443" s="4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>
        <f t="shared" si="338"/>
        <v>0</v>
      </c>
      <c r="W443" s="3">
        <f t="shared" si="339"/>
        <v>0</v>
      </c>
      <c r="X443" s="3">
        <f t="shared" si="340"/>
        <v>0</v>
      </c>
      <c r="Y443" s="3">
        <f t="shared" si="341"/>
        <v>0</v>
      </c>
      <c r="Z443" s="3">
        <f t="shared" si="342"/>
        <v>0</v>
      </c>
      <c r="AA443" s="3"/>
      <c r="AB443" s="3"/>
      <c r="AC443" s="3"/>
      <c r="AD443" s="3"/>
      <c r="AE443" s="3"/>
      <c r="AF443" s="3"/>
      <c r="AG443" s="3"/>
      <c r="AH443" s="11">
        <v>2019</v>
      </c>
    </row>
    <row r="444" spans="1:34" s="15" customFormat="1" ht="19.5" customHeight="1" x14ac:dyDescent="0.3">
      <c r="A444" s="72"/>
      <c r="B444" s="4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>
        <f t="shared" si="338"/>
        <v>0</v>
      </c>
      <c r="W444" s="3">
        <f t="shared" si="339"/>
        <v>0</v>
      </c>
      <c r="X444" s="3">
        <f t="shared" si="340"/>
        <v>0</v>
      </c>
      <c r="Y444" s="3">
        <f t="shared" si="341"/>
        <v>0</v>
      </c>
      <c r="Z444" s="3">
        <f t="shared" si="342"/>
        <v>0</v>
      </c>
      <c r="AA444" s="3"/>
      <c r="AB444" s="3"/>
      <c r="AC444" s="3"/>
      <c r="AD444" s="3"/>
      <c r="AE444" s="3"/>
      <c r="AF444" s="3"/>
      <c r="AG444" s="3"/>
      <c r="AH444" s="11">
        <v>2020</v>
      </c>
    </row>
    <row r="445" spans="1:34" s="15" customFormat="1" ht="19.5" customHeight="1" x14ac:dyDescent="0.3">
      <c r="A445" s="72"/>
      <c r="B445" s="4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19"/>
      <c r="S445" s="3"/>
      <c r="T445" s="3"/>
      <c r="U445" s="3"/>
      <c r="V445" s="3">
        <f t="shared" si="338"/>
        <v>0</v>
      </c>
      <c r="W445" s="3">
        <f t="shared" si="339"/>
        <v>0</v>
      </c>
      <c r="X445" s="3">
        <f t="shared" si="340"/>
        <v>0</v>
      </c>
      <c r="Y445" s="3">
        <f t="shared" si="341"/>
        <v>0</v>
      </c>
      <c r="Z445" s="3">
        <f t="shared" si="342"/>
        <v>0</v>
      </c>
      <c r="AA445" s="3"/>
      <c r="AB445" s="3"/>
      <c r="AC445" s="3"/>
      <c r="AD445" s="3"/>
      <c r="AE445" s="3"/>
      <c r="AF445" s="3"/>
      <c r="AG445" s="3"/>
      <c r="AH445" s="11">
        <v>2021</v>
      </c>
    </row>
    <row r="446" spans="1:34" s="15" customFormat="1" ht="19.5" customHeight="1" x14ac:dyDescent="0.3">
      <c r="A446" s="72"/>
      <c r="B446" s="49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40"/>
      <c r="S446" s="38"/>
      <c r="T446" s="38"/>
      <c r="U446" s="38"/>
      <c r="V446" s="38">
        <f t="shared" si="338"/>
        <v>0</v>
      </c>
      <c r="W446" s="38">
        <f t="shared" si="339"/>
        <v>0</v>
      </c>
      <c r="X446" s="38">
        <f t="shared" si="340"/>
        <v>0</v>
      </c>
      <c r="Y446" s="38">
        <f t="shared" si="341"/>
        <v>0</v>
      </c>
      <c r="Z446" s="38">
        <f t="shared" si="342"/>
        <v>0</v>
      </c>
      <c r="AA446" s="38"/>
      <c r="AB446" s="38"/>
      <c r="AC446" s="38"/>
      <c r="AD446" s="38"/>
      <c r="AE446" s="38"/>
      <c r="AF446" s="38"/>
      <c r="AG446" s="38"/>
      <c r="AH446" s="39">
        <v>2022</v>
      </c>
    </row>
    <row r="447" spans="1:34" s="15" customFormat="1" ht="19.5" customHeight="1" x14ac:dyDescent="0.3">
      <c r="A447" s="72"/>
      <c r="B447" s="4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>
        <f t="shared" si="338"/>
        <v>0</v>
      </c>
      <c r="W447" s="3">
        <f t="shared" si="339"/>
        <v>0</v>
      </c>
      <c r="X447" s="3">
        <f t="shared" si="340"/>
        <v>0</v>
      </c>
      <c r="Y447" s="3">
        <f t="shared" si="341"/>
        <v>0</v>
      </c>
      <c r="Z447" s="3">
        <f t="shared" si="342"/>
        <v>0</v>
      </c>
      <c r="AA447" s="3"/>
      <c r="AB447" s="3"/>
      <c r="AC447" s="3"/>
      <c r="AD447" s="3"/>
      <c r="AE447" s="3"/>
      <c r="AF447" s="3"/>
      <c r="AG447" s="3"/>
      <c r="AH447" s="11">
        <v>2023</v>
      </c>
    </row>
    <row r="448" spans="1:34" s="15" customFormat="1" ht="19.5" customHeight="1" x14ac:dyDescent="0.3">
      <c r="A448" s="72"/>
      <c r="B448" s="5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>
        <f t="shared" si="338"/>
        <v>0</v>
      </c>
      <c r="W448" s="3">
        <f t="shared" si="339"/>
        <v>0</v>
      </c>
      <c r="X448" s="3">
        <f t="shared" si="340"/>
        <v>0</v>
      </c>
      <c r="Y448" s="3">
        <f t="shared" si="341"/>
        <v>0</v>
      </c>
      <c r="Z448" s="3">
        <f t="shared" si="342"/>
        <v>0</v>
      </c>
      <c r="AA448" s="3"/>
      <c r="AB448" s="3"/>
      <c r="AC448" s="3"/>
      <c r="AD448" s="3"/>
      <c r="AE448" s="3"/>
      <c r="AF448" s="3"/>
      <c r="AG448" s="3"/>
      <c r="AH448" s="11">
        <v>2024</v>
      </c>
    </row>
    <row r="449" spans="1:34" s="1" customFormat="1" ht="20.25" customHeight="1" x14ac:dyDescent="0.3">
      <c r="A449" s="73"/>
      <c r="B449" s="12" t="s">
        <v>26</v>
      </c>
      <c r="C449" s="13">
        <f>SUM(C435:C447)</f>
        <v>0</v>
      </c>
      <c r="D449" s="13">
        <f t="shared" ref="D449:Z449" si="344">SUM(D435:D447)</f>
        <v>0</v>
      </c>
      <c r="E449" s="13">
        <f t="shared" si="344"/>
        <v>0</v>
      </c>
      <c r="F449" s="13">
        <f t="shared" si="344"/>
        <v>0</v>
      </c>
      <c r="G449" s="13">
        <f t="shared" si="344"/>
        <v>0</v>
      </c>
      <c r="H449" s="13">
        <f t="shared" si="344"/>
        <v>0</v>
      </c>
      <c r="I449" s="13">
        <f t="shared" si="344"/>
        <v>1346.8</v>
      </c>
      <c r="J449" s="13">
        <f t="shared" si="344"/>
        <v>0</v>
      </c>
      <c r="K449" s="13">
        <f t="shared" si="344"/>
        <v>0</v>
      </c>
      <c r="L449" s="13">
        <f t="shared" si="344"/>
        <v>1346.8</v>
      </c>
      <c r="M449" s="13">
        <f t="shared" si="344"/>
        <v>0</v>
      </c>
      <c r="N449" s="13">
        <f t="shared" si="344"/>
        <v>0</v>
      </c>
      <c r="O449" s="13">
        <f t="shared" si="344"/>
        <v>0</v>
      </c>
      <c r="P449" s="13">
        <f t="shared" si="344"/>
        <v>0</v>
      </c>
      <c r="Q449" s="13">
        <f t="shared" si="344"/>
        <v>0</v>
      </c>
      <c r="R449" s="13">
        <f t="shared" si="344"/>
        <v>0</v>
      </c>
      <c r="S449" s="13">
        <f t="shared" si="344"/>
        <v>0</v>
      </c>
      <c r="T449" s="13">
        <f t="shared" si="344"/>
        <v>0</v>
      </c>
      <c r="U449" s="13">
        <f t="shared" si="344"/>
        <v>0</v>
      </c>
      <c r="V449" s="13">
        <f t="shared" si="344"/>
        <v>1346.8</v>
      </c>
      <c r="W449" s="13">
        <f t="shared" si="344"/>
        <v>0</v>
      </c>
      <c r="X449" s="13">
        <f t="shared" si="344"/>
        <v>0</v>
      </c>
      <c r="Y449" s="13">
        <f t="shared" si="344"/>
        <v>0</v>
      </c>
      <c r="Z449" s="13">
        <f t="shared" si="344"/>
        <v>1346.8</v>
      </c>
      <c r="AA449" s="13"/>
      <c r="AB449" s="13"/>
      <c r="AC449" s="13"/>
      <c r="AD449" s="13"/>
      <c r="AE449" s="13"/>
      <c r="AF449" s="13"/>
      <c r="AG449" s="13"/>
      <c r="AH449" s="14"/>
    </row>
    <row r="450" spans="1:34" s="1" customFormat="1" ht="20.25" customHeight="1" x14ac:dyDescent="0.3">
      <c r="A450" s="68" t="s">
        <v>68</v>
      </c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70"/>
    </row>
    <row r="451" spans="1:34" s="1" customFormat="1" ht="20.25" customHeight="1" x14ac:dyDescent="0.3">
      <c r="A451" s="71" t="s">
        <v>100</v>
      </c>
      <c r="B451" s="48" t="s">
        <v>58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">
        <f t="shared" ref="V451:V464" si="345">I451+M451+R451</f>
        <v>0</v>
      </c>
      <c r="W451" s="3">
        <f>J451</f>
        <v>0</v>
      </c>
      <c r="X451" s="3">
        <f t="shared" ref="X451:X464" si="346">C451+F451+N451+S451</f>
        <v>0</v>
      </c>
      <c r="Y451" s="3">
        <f t="shared" ref="Y451:Y464" si="347">D451+G451+K451+P451+T451</f>
        <v>0</v>
      </c>
      <c r="Z451" s="3">
        <f t="shared" si="337"/>
        <v>0</v>
      </c>
      <c r="AA451" s="12"/>
      <c r="AB451" s="12"/>
      <c r="AC451" s="12"/>
      <c r="AD451" s="12"/>
      <c r="AE451" s="12"/>
      <c r="AF451" s="12"/>
      <c r="AG451" s="12"/>
      <c r="AH451" s="11">
        <v>2011</v>
      </c>
    </row>
    <row r="452" spans="1:34" s="1" customFormat="1" ht="20.25" customHeight="1" x14ac:dyDescent="0.3">
      <c r="A452" s="72"/>
      <c r="B452" s="4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>
        <f t="shared" si="345"/>
        <v>0</v>
      </c>
      <c r="W452" s="3">
        <f>J452</f>
        <v>0</v>
      </c>
      <c r="X452" s="3">
        <f t="shared" si="346"/>
        <v>0</v>
      </c>
      <c r="Y452" s="3">
        <f t="shared" si="347"/>
        <v>0</v>
      </c>
      <c r="Z452" s="3">
        <f t="shared" si="337"/>
        <v>0</v>
      </c>
      <c r="AA452" s="3"/>
      <c r="AB452" s="3"/>
      <c r="AC452" s="3"/>
      <c r="AD452" s="3"/>
      <c r="AE452" s="3"/>
      <c r="AF452" s="3"/>
      <c r="AG452" s="3"/>
      <c r="AH452" s="11">
        <v>2012</v>
      </c>
    </row>
    <row r="453" spans="1:34" s="1" customFormat="1" ht="20.25" customHeight="1" x14ac:dyDescent="0.3">
      <c r="A453" s="72"/>
      <c r="B453" s="4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>
        <v>7.5</v>
      </c>
      <c r="S453" s="3"/>
      <c r="T453" s="3"/>
      <c r="U453" s="3">
        <v>7.5</v>
      </c>
      <c r="V453" s="3">
        <f t="shared" si="345"/>
        <v>7.5</v>
      </c>
      <c r="W453" s="3">
        <f t="shared" ref="W453:W464" si="348">J453</f>
        <v>0</v>
      </c>
      <c r="X453" s="3">
        <f t="shared" si="346"/>
        <v>0</v>
      </c>
      <c r="Y453" s="3">
        <f t="shared" si="347"/>
        <v>0</v>
      </c>
      <c r="Z453" s="3">
        <v>7.5</v>
      </c>
      <c r="AA453" s="3"/>
      <c r="AB453" s="3"/>
      <c r="AC453" s="3"/>
      <c r="AD453" s="3"/>
      <c r="AE453" s="3"/>
      <c r="AF453" s="3"/>
      <c r="AG453" s="3"/>
      <c r="AH453" s="11">
        <v>2013</v>
      </c>
    </row>
    <row r="454" spans="1:34" s="1" customFormat="1" ht="20.25" customHeight="1" x14ac:dyDescent="0.3">
      <c r="A454" s="72"/>
      <c r="B454" s="4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>
        <f t="shared" si="345"/>
        <v>0</v>
      </c>
      <c r="W454" s="3">
        <f t="shared" si="348"/>
        <v>0</v>
      </c>
      <c r="X454" s="3">
        <f t="shared" si="346"/>
        <v>0</v>
      </c>
      <c r="Y454" s="3">
        <f t="shared" si="347"/>
        <v>0</v>
      </c>
      <c r="Z454" s="3">
        <f t="shared" si="337"/>
        <v>0</v>
      </c>
      <c r="AA454" s="3"/>
      <c r="AB454" s="3"/>
      <c r="AC454" s="3"/>
      <c r="AD454" s="3"/>
      <c r="AE454" s="3"/>
      <c r="AF454" s="3"/>
      <c r="AG454" s="3"/>
      <c r="AH454" s="11">
        <v>2014</v>
      </c>
    </row>
    <row r="455" spans="1:34" s="1" customFormat="1" ht="20.25" customHeight="1" x14ac:dyDescent="0.3">
      <c r="A455" s="72"/>
      <c r="B455" s="4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>
        <v>848.5</v>
      </c>
      <c r="S455" s="3"/>
      <c r="T455" s="3">
        <v>3394.1</v>
      </c>
      <c r="U455" s="3">
        <v>4242.6000000000004</v>
      </c>
      <c r="V455" s="3">
        <f t="shared" si="345"/>
        <v>848.5</v>
      </c>
      <c r="W455" s="3">
        <f t="shared" si="348"/>
        <v>0</v>
      </c>
      <c r="X455" s="3">
        <f t="shared" si="346"/>
        <v>0</v>
      </c>
      <c r="Y455" s="3">
        <f t="shared" si="347"/>
        <v>3394.1</v>
      </c>
      <c r="Z455" s="3">
        <f t="shared" si="337"/>
        <v>4242.6000000000004</v>
      </c>
      <c r="AA455" s="3"/>
      <c r="AB455" s="3"/>
      <c r="AC455" s="3"/>
      <c r="AD455" s="3"/>
      <c r="AE455" s="3"/>
      <c r="AF455" s="3"/>
      <c r="AG455" s="3"/>
      <c r="AH455" s="11">
        <v>2015</v>
      </c>
    </row>
    <row r="456" spans="1:34" s="1" customFormat="1" ht="20.25" customHeight="1" x14ac:dyDescent="0.3">
      <c r="A456" s="72"/>
      <c r="B456" s="4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>
        <v>290</v>
      </c>
      <c r="T456" s="3">
        <v>285</v>
      </c>
      <c r="U456" s="3">
        <f>SUM(R456:T456)</f>
        <v>575</v>
      </c>
      <c r="V456" s="3">
        <f t="shared" si="345"/>
        <v>0</v>
      </c>
      <c r="W456" s="3">
        <f t="shared" si="348"/>
        <v>0</v>
      </c>
      <c r="X456" s="3">
        <f t="shared" si="346"/>
        <v>290</v>
      </c>
      <c r="Y456" s="3">
        <f t="shared" si="347"/>
        <v>285</v>
      </c>
      <c r="Z456" s="3">
        <f t="shared" si="337"/>
        <v>575</v>
      </c>
      <c r="AA456" s="3"/>
      <c r="AB456" s="3"/>
      <c r="AC456" s="3"/>
      <c r="AD456" s="3"/>
      <c r="AE456" s="3"/>
      <c r="AF456" s="3"/>
      <c r="AG456" s="3"/>
      <c r="AH456" s="11">
        <v>2016</v>
      </c>
    </row>
    <row r="457" spans="1:34" s="1" customFormat="1" ht="20.25" customHeight="1" x14ac:dyDescent="0.3">
      <c r="A457" s="72"/>
      <c r="B457" s="4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>
        <f t="shared" si="345"/>
        <v>0</v>
      </c>
      <c r="W457" s="3">
        <f t="shared" si="348"/>
        <v>0</v>
      </c>
      <c r="X457" s="3">
        <f t="shared" si="346"/>
        <v>0</v>
      </c>
      <c r="Y457" s="3">
        <f t="shared" si="347"/>
        <v>0</v>
      </c>
      <c r="Z457" s="3">
        <f t="shared" si="337"/>
        <v>0</v>
      </c>
      <c r="AA457" s="3"/>
      <c r="AB457" s="3"/>
      <c r="AC457" s="3"/>
      <c r="AD457" s="3"/>
      <c r="AE457" s="3"/>
      <c r="AF457" s="3"/>
      <c r="AG457" s="3"/>
      <c r="AH457" s="11">
        <v>2017</v>
      </c>
    </row>
    <row r="458" spans="1:34" s="1" customFormat="1" ht="20.25" customHeight="1" x14ac:dyDescent="0.3">
      <c r="A458" s="72"/>
      <c r="B458" s="4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>
        <f t="shared" si="345"/>
        <v>0</v>
      </c>
      <c r="W458" s="3">
        <f t="shared" si="348"/>
        <v>0</v>
      </c>
      <c r="X458" s="3">
        <f t="shared" si="346"/>
        <v>0</v>
      </c>
      <c r="Y458" s="3">
        <f t="shared" si="347"/>
        <v>0</v>
      </c>
      <c r="Z458" s="3">
        <f t="shared" si="337"/>
        <v>0</v>
      </c>
      <c r="AA458" s="3"/>
      <c r="AB458" s="3"/>
      <c r="AC458" s="3"/>
      <c r="AD458" s="3"/>
      <c r="AE458" s="3"/>
      <c r="AF458" s="3"/>
      <c r="AG458" s="3"/>
      <c r="AH458" s="11">
        <v>2018</v>
      </c>
    </row>
    <row r="459" spans="1:34" s="1" customFormat="1" ht="20.25" customHeight="1" x14ac:dyDescent="0.3">
      <c r="A459" s="72"/>
      <c r="B459" s="4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>
        <f t="shared" si="345"/>
        <v>0</v>
      </c>
      <c r="W459" s="3">
        <f t="shared" si="348"/>
        <v>0</v>
      </c>
      <c r="X459" s="3">
        <f t="shared" si="346"/>
        <v>0</v>
      </c>
      <c r="Y459" s="3">
        <f t="shared" si="347"/>
        <v>0</v>
      </c>
      <c r="Z459" s="3">
        <f t="shared" si="337"/>
        <v>0</v>
      </c>
      <c r="AA459" s="3"/>
      <c r="AB459" s="3"/>
      <c r="AC459" s="3"/>
      <c r="AD459" s="3"/>
      <c r="AE459" s="3"/>
      <c r="AF459" s="3"/>
      <c r="AG459" s="3"/>
      <c r="AH459" s="11">
        <v>2019</v>
      </c>
    </row>
    <row r="460" spans="1:34" s="1" customFormat="1" ht="20.25" customHeight="1" x14ac:dyDescent="0.3">
      <c r="A460" s="72"/>
      <c r="B460" s="4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>
        <f t="shared" si="345"/>
        <v>0</v>
      </c>
      <c r="W460" s="3">
        <f t="shared" si="348"/>
        <v>0</v>
      </c>
      <c r="X460" s="3">
        <f t="shared" si="346"/>
        <v>0</v>
      </c>
      <c r="Y460" s="3">
        <f t="shared" si="347"/>
        <v>0</v>
      </c>
      <c r="Z460" s="3">
        <f t="shared" si="337"/>
        <v>0</v>
      </c>
      <c r="AA460" s="3"/>
      <c r="AB460" s="3"/>
      <c r="AC460" s="3"/>
      <c r="AD460" s="3"/>
      <c r="AE460" s="3"/>
      <c r="AF460" s="3"/>
      <c r="AG460" s="3"/>
      <c r="AH460" s="11">
        <v>2020</v>
      </c>
    </row>
    <row r="461" spans="1:34" s="1" customFormat="1" ht="20.25" customHeight="1" x14ac:dyDescent="0.3">
      <c r="A461" s="72"/>
      <c r="B461" s="4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19"/>
      <c r="S461" s="3"/>
      <c r="T461" s="3"/>
      <c r="U461" s="3"/>
      <c r="V461" s="3">
        <f t="shared" si="345"/>
        <v>0</v>
      </c>
      <c r="W461" s="3">
        <f t="shared" si="348"/>
        <v>0</v>
      </c>
      <c r="X461" s="3">
        <f t="shared" si="346"/>
        <v>0</v>
      </c>
      <c r="Y461" s="3">
        <f t="shared" si="347"/>
        <v>0</v>
      </c>
      <c r="Z461" s="3">
        <f t="shared" si="337"/>
        <v>0</v>
      </c>
      <c r="AA461" s="3"/>
      <c r="AB461" s="3"/>
      <c r="AC461" s="3"/>
      <c r="AD461" s="3"/>
      <c r="AE461" s="3"/>
      <c r="AF461" s="3"/>
      <c r="AG461" s="3"/>
      <c r="AH461" s="11">
        <v>2021</v>
      </c>
    </row>
    <row r="462" spans="1:34" s="1" customFormat="1" ht="20.25" customHeight="1" x14ac:dyDescent="0.3">
      <c r="A462" s="72"/>
      <c r="B462" s="49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40"/>
      <c r="S462" s="38"/>
      <c r="T462" s="38"/>
      <c r="U462" s="38"/>
      <c r="V462" s="38">
        <f t="shared" si="345"/>
        <v>0</v>
      </c>
      <c r="W462" s="38">
        <f t="shared" si="348"/>
        <v>0</v>
      </c>
      <c r="X462" s="38">
        <f t="shared" si="346"/>
        <v>0</v>
      </c>
      <c r="Y462" s="38">
        <f t="shared" si="347"/>
        <v>0</v>
      </c>
      <c r="Z462" s="38">
        <f t="shared" si="337"/>
        <v>0</v>
      </c>
      <c r="AA462" s="38"/>
      <c r="AB462" s="38"/>
      <c r="AC462" s="38"/>
      <c r="AD462" s="38"/>
      <c r="AE462" s="38"/>
      <c r="AF462" s="38"/>
      <c r="AG462" s="38"/>
      <c r="AH462" s="39">
        <v>2022</v>
      </c>
    </row>
    <row r="463" spans="1:34" s="1" customFormat="1" ht="20.25" customHeight="1" x14ac:dyDescent="0.3">
      <c r="A463" s="72"/>
      <c r="B463" s="4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>
        <f t="shared" si="345"/>
        <v>0</v>
      </c>
      <c r="W463" s="3">
        <f t="shared" si="348"/>
        <v>0</v>
      </c>
      <c r="X463" s="3">
        <f t="shared" si="346"/>
        <v>0</v>
      </c>
      <c r="Y463" s="3">
        <f t="shared" si="347"/>
        <v>0</v>
      </c>
      <c r="Z463" s="3">
        <f t="shared" si="337"/>
        <v>0</v>
      </c>
      <c r="AA463" s="3"/>
      <c r="AB463" s="3"/>
      <c r="AC463" s="3"/>
      <c r="AD463" s="3"/>
      <c r="AE463" s="3"/>
      <c r="AF463" s="3"/>
      <c r="AG463" s="3"/>
      <c r="AH463" s="11">
        <v>2023</v>
      </c>
    </row>
    <row r="464" spans="1:34" s="1" customFormat="1" ht="20.25" customHeight="1" x14ac:dyDescent="0.3">
      <c r="A464" s="72"/>
      <c r="B464" s="5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>
        <f t="shared" si="345"/>
        <v>0</v>
      </c>
      <c r="W464" s="3">
        <f t="shared" si="348"/>
        <v>0</v>
      </c>
      <c r="X464" s="3">
        <f t="shared" si="346"/>
        <v>0</v>
      </c>
      <c r="Y464" s="3">
        <f t="shared" si="347"/>
        <v>0</v>
      </c>
      <c r="Z464" s="3">
        <f t="shared" si="337"/>
        <v>0</v>
      </c>
      <c r="AA464" s="3"/>
      <c r="AB464" s="3"/>
      <c r="AC464" s="3"/>
      <c r="AD464" s="3"/>
      <c r="AE464" s="3"/>
      <c r="AF464" s="3"/>
      <c r="AG464" s="3"/>
      <c r="AH464" s="11">
        <v>2024</v>
      </c>
    </row>
    <row r="465" spans="1:34" s="15" customFormat="1" ht="20.25" customHeight="1" x14ac:dyDescent="0.3">
      <c r="A465" s="73"/>
      <c r="B465" s="12" t="s">
        <v>28</v>
      </c>
      <c r="C465" s="13">
        <f t="shared" ref="C465:Z465" si="349">SUM(C452:C463)</f>
        <v>0</v>
      </c>
      <c r="D465" s="13">
        <f t="shared" si="349"/>
        <v>0</v>
      </c>
      <c r="E465" s="13">
        <f t="shared" si="349"/>
        <v>0</v>
      </c>
      <c r="F465" s="13">
        <f t="shared" si="349"/>
        <v>0</v>
      </c>
      <c r="G465" s="13">
        <f t="shared" si="349"/>
        <v>0</v>
      </c>
      <c r="H465" s="13">
        <f t="shared" si="349"/>
        <v>0</v>
      </c>
      <c r="I465" s="13">
        <f t="shared" si="349"/>
        <v>0</v>
      </c>
      <c r="J465" s="13">
        <f t="shared" si="349"/>
        <v>0</v>
      </c>
      <c r="K465" s="13">
        <f t="shared" si="349"/>
        <v>0</v>
      </c>
      <c r="L465" s="13">
        <f t="shared" si="349"/>
        <v>0</v>
      </c>
      <c r="M465" s="13">
        <f t="shared" si="349"/>
        <v>0</v>
      </c>
      <c r="N465" s="13">
        <f t="shared" si="349"/>
        <v>0</v>
      </c>
      <c r="O465" s="13">
        <f t="shared" si="349"/>
        <v>0</v>
      </c>
      <c r="P465" s="13">
        <f t="shared" si="349"/>
        <v>0</v>
      </c>
      <c r="Q465" s="13">
        <f t="shared" si="349"/>
        <v>0</v>
      </c>
      <c r="R465" s="13">
        <f t="shared" si="349"/>
        <v>856</v>
      </c>
      <c r="S465" s="13">
        <f t="shared" si="349"/>
        <v>290</v>
      </c>
      <c r="T465" s="13">
        <f t="shared" si="349"/>
        <v>3679.1</v>
      </c>
      <c r="U465" s="13">
        <f t="shared" si="349"/>
        <v>4825.1000000000004</v>
      </c>
      <c r="V465" s="13">
        <f t="shared" si="349"/>
        <v>856</v>
      </c>
      <c r="W465" s="13">
        <f t="shared" si="349"/>
        <v>0</v>
      </c>
      <c r="X465" s="13">
        <f t="shared" si="349"/>
        <v>290</v>
      </c>
      <c r="Y465" s="13">
        <f t="shared" si="349"/>
        <v>3679.1</v>
      </c>
      <c r="Z465" s="13">
        <f t="shared" si="349"/>
        <v>4825.1000000000004</v>
      </c>
      <c r="AA465" s="13"/>
      <c r="AB465" s="13"/>
      <c r="AC465" s="13"/>
      <c r="AD465" s="13"/>
      <c r="AE465" s="13"/>
      <c r="AF465" s="13"/>
      <c r="AG465" s="13"/>
      <c r="AH465" s="14"/>
    </row>
    <row r="466" spans="1:34" s="1" customFormat="1" ht="24.95" hidden="1" customHeight="1" x14ac:dyDescent="0.3">
      <c r="A466" s="48">
        <v>3</v>
      </c>
      <c r="B466" s="75" t="s">
        <v>55</v>
      </c>
      <c r="C466" s="21"/>
      <c r="D466" s="21"/>
      <c r="E466" s="2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>
        <f t="shared" ref="V466:V475" si="350">I466+M466+R466</f>
        <v>0</v>
      </c>
      <c r="W466" s="3">
        <f t="shared" ref="W466:W475" si="351">J466</f>
        <v>0</v>
      </c>
      <c r="X466" s="3">
        <f t="shared" ref="X466:X475" si="352">C466+F466+N466+S466</f>
        <v>0</v>
      </c>
      <c r="Y466" s="3">
        <f t="shared" ref="Y466:Y475" si="353">D466+G466+K466+P466+T466</f>
        <v>0</v>
      </c>
      <c r="Z466" s="19"/>
      <c r="AA466" s="3"/>
      <c r="AB466" s="3"/>
      <c r="AC466" s="3"/>
      <c r="AD466" s="3"/>
      <c r="AE466" s="3"/>
      <c r="AF466" s="3"/>
      <c r="AG466" s="3"/>
      <c r="AH466" s="11">
        <v>2011</v>
      </c>
    </row>
    <row r="467" spans="1:34" s="1" customFormat="1" ht="24.95" hidden="1" customHeight="1" x14ac:dyDescent="0.3">
      <c r="A467" s="49"/>
      <c r="B467" s="7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>
        <f t="shared" si="350"/>
        <v>0</v>
      </c>
      <c r="W467" s="3">
        <f t="shared" si="351"/>
        <v>0</v>
      </c>
      <c r="X467" s="3">
        <f t="shared" si="352"/>
        <v>0</v>
      </c>
      <c r="Y467" s="3">
        <f t="shared" si="353"/>
        <v>0</v>
      </c>
      <c r="Z467" s="3"/>
      <c r="AA467" s="3"/>
      <c r="AB467" s="3"/>
      <c r="AC467" s="3"/>
      <c r="AD467" s="3"/>
      <c r="AE467" s="3"/>
      <c r="AF467" s="3"/>
      <c r="AG467" s="3"/>
      <c r="AH467" s="11">
        <v>2012</v>
      </c>
    </row>
    <row r="468" spans="1:34" s="1" customFormat="1" ht="24.95" hidden="1" customHeight="1" x14ac:dyDescent="0.3">
      <c r="A468" s="49"/>
      <c r="B468" s="7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>
        <f t="shared" si="350"/>
        <v>0</v>
      </c>
      <c r="W468" s="3">
        <f t="shared" si="351"/>
        <v>0</v>
      </c>
      <c r="X468" s="3">
        <f t="shared" si="352"/>
        <v>0</v>
      </c>
      <c r="Y468" s="3">
        <f t="shared" si="353"/>
        <v>0</v>
      </c>
      <c r="Z468" s="3"/>
      <c r="AA468" s="3"/>
      <c r="AB468" s="3"/>
      <c r="AC468" s="3"/>
      <c r="AD468" s="3"/>
      <c r="AE468" s="3"/>
      <c r="AF468" s="3"/>
      <c r="AG468" s="3"/>
      <c r="AH468" s="11">
        <v>2013</v>
      </c>
    </row>
    <row r="469" spans="1:34" s="1" customFormat="1" ht="24.95" hidden="1" customHeight="1" x14ac:dyDescent="0.3">
      <c r="A469" s="49"/>
      <c r="B469" s="7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>
        <f t="shared" si="350"/>
        <v>0</v>
      </c>
      <c r="W469" s="3">
        <f t="shared" si="351"/>
        <v>0</v>
      </c>
      <c r="X469" s="3">
        <f t="shared" si="352"/>
        <v>0</v>
      </c>
      <c r="Y469" s="3">
        <f t="shared" si="353"/>
        <v>0</v>
      </c>
      <c r="Z469" s="3"/>
      <c r="AA469" s="3"/>
      <c r="AB469" s="3"/>
      <c r="AC469" s="3"/>
      <c r="AD469" s="3"/>
      <c r="AE469" s="3"/>
      <c r="AF469" s="3"/>
      <c r="AG469" s="3"/>
      <c r="AH469" s="11">
        <v>2014</v>
      </c>
    </row>
    <row r="470" spans="1:34" s="1" customFormat="1" ht="24.95" hidden="1" customHeight="1" x14ac:dyDescent="0.3">
      <c r="A470" s="49"/>
      <c r="B470" s="7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>
        <f t="shared" si="350"/>
        <v>0</v>
      </c>
      <c r="W470" s="3">
        <f t="shared" si="351"/>
        <v>0</v>
      </c>
      <c r="X470" s="3">
        <f t="shared" si="352"/>
        <v>0</v>
      </c>
      <c r="Y470" s="3">
        <f t="shared" si="353"/>
        <v>0</v>
      </c>
      <c r="Z470" s="3"/>
      <c r="AA470" s="3"/>
      <c r="AB470" s="3"/>
      <c r="AC470" s="3"/>
      <c r="AD470" s="3"/>
      <c r="AE470" s="3"/>
      <c r="AF470" s="3"/>
      <c r="AG470" s="3"/>
      <c r="AH470" s="11">
        <v>2015</v>
      </c>
    </row>
    <row r="471" spans="1:34" s="1" customFormat="1" ht="24.95" hidden="1" customHeight="1" x14ac:dyDescent="0.3">
      <c r="A471" s="49"/>
      <c r="B471" s="7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>
        <f t="shared" si="350"/>
        <v>0</v>
      </c>
      <c r="W471" s="3">
        <f t="shared" si="351"/>
        <v>0</v>
      </c>
      <c r="X471" s="3">
        <f t="shared" si="352"/>
        <v>0</v>
      </c>
      <c r="Y471" s="3">
        <f t="shared" si="353"/>
        <v>0</v>
      </c>
      <c r="Z471" s="3"/>
      <c r="AA471" s="3"/>
      <c r="AB471" s="3"/>
      <c r="AC471" s="3"/>
      <c r="AD471" s="3"/>
      <c r="AE471" s="3"/>
      <c r="AF471" s="3"/>
      <c r="AG471" s="3"/>
      <c r="AH471" s="11">
        <v>2016</v>
      </c>
    </row>
    <row r="472" spans="1:34" s="1" customFormat="1" ht="24.95" hidden="1" customHeight="1" x14ac:dyDescent="0.3">
      <c r="A472" s="49"/>
      <c r="B472" s="7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>
        <f t="shared" si="350"/>
        <v>0</v>
      </c>
      <c r="W472" s="3">
        <f t="shared" si="351"/>
        <v>0</v>
      </c>
      <c r="X472" s="3">
        <f t="shared" si="352"/>
        <v>0</v>
      </c>
      <c r="Y472" s="3">
        <f t="shared" si="353"/>
        <v>0</v>
      </c>
      <c r="Z472" s="3">
        <f>SUM(V472:Y472)</f>
        <v>0</v>
      </c>
      <c r="AA472" s="3"/>
      <c r="AB472" s="3"/>
      <c r="AC472" s="3"/>
      <c r="AD472" s="3"/>
      <c r="AE472" s="3"/>
      <c r="AF472" s="3"/>
      <c r="AG472" s="3"/>
      <c r="AH472" s="11">
        <v>2017</v>
      </c>
    </row>
    <row r="473" spans="1:34" s="1" customFormat="1" ht="24.95" hidden="1" customHeight="1" x14ac:dyDescent="0.3">
      <c r="A473" s="49"/>
      <c r="B473" s="7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>
        <f t="shared" si="350"/>
        <v>0</v>
      </c>
      <c r="W473" s="3">
        <f t="shared" si="351"/>
        <v>0</v>
      </c>
      <c r="X473" s="3">
        <f t="shared" si="352"/>
        <v>0</v>
      </c>
      <c r="Y473" s="3">
        <f t="shared" si="353"/>
        <v>0</v>
      </c>
      <c r="Z473" s="3"/>
      <c r="AA473" s="3"/>
      <c r="AB473" s="3"/>
      <c r="AC473" s="3"/>
      <c r="AD473" s="3"/>
      <c r="AE473" s="3"/>
      <c r="AF473" s="3"/>
      <c r="AG473" s="3"/>
      <c r="AH473" s="11">
        <v>2018</v>
      </c>
    </row>
    <row r="474" spans="1:34" s="1" customFormat="1" ht="24.95" hidden="1" customHeight="1" x14ac:dyDescent="0.3">
      <c r="A474" s="49"/>
      <c r="B474" s="7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>
        <f t="shared" si="350"/>
        <v>0</v>
      </c>
      <c r="W474" s="3">
        <f t="shared" si="351"/>
        <v>0</v>
      </c>
      <c r="X474" s="3">
        <f t="shared" si="352"/>
        <v>0</v>
      </c>
      <c r="Y474" s="3">
        <f t="shared" si="353"/>
        <v>0</v>
      </c>
      <c r="Z474" s="3"/>
      <c r="AA474" s="3"/>
      <c r="AB474" s="3"/>
      <c r="AC474" s="3"/>
      <c r="AD474" s="3"/>
      <c r="AE474" s="3"/>
      <c r="AF474" s="3"/>
      <c r="AG474" s="3"/>
      <c r="AH474" s="11">
        <v>2019</v>
      </c>
    </row>
    <row r="475" spans="1:34" s="1" customFormat="1" ht="24.95" hidden="1" customHeight="1" x14ac:dyDescent="0.3">
      <c r="A475" s="49"/>
      <c r="B475" s="77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>
        <f t="shared" si="350"/>
        <v>0</v>
      </c>
      <c r="W475" s="3">
        <f t="shared" si="351"/>
        <v>0</v>
      </c>
      <c r="X475" s="3">
        <f t="shared" si="352"/>
        <v>0</v>
      </c>
      <c r="Y475" s="3">
        <f t="shared" si="353"/>
        <v>0</v>
      </c>
      <c r="Z475" s="3"/>
      <c r="AA475" s="3"/>
      <c r="AB475" s="3"/>
      <c r="AC475" s="3"/>
      <c r="AD475" s="3"/>
      <c r="AE475" s="3"/>
      <c r="AF475" s="3"/>
      <c r="AG475" s="3"/>
      <c r="AH475" s="11">
        <v>2020</v>
      </c>
    </row>
    <row r="476" spans="1:34" s="15" customFormat="1" ht="24.95" hidden="1" customHeight="1" x14ac:dyDescent="0.3">
      <c r="A476" s="50"/>
      <c r="B476" s="12" t="s">
        <v>26</v>
      </c>
      <c r="C476" s="13">
        <f>SUM(C466:C475)</f>
        <v>0</v>
      </c>
      <c r="D476" s="13">
        <f t="shared" ref="D476:Z476" si="354">SUM(D466:D475)</f>
        <v>0</v>
      </c>
      <c r="E476" s="13">
        <f t="shared" si="354"/>
        <v>0</v>
      </c>
      <c r="F476" s="13">
        <f t="shared" si="354"/>
        <v>0</v>
      </c>
      <c r="G476" s="13">
        <f t="shared" si="354"/>
        <v>0</v>
      </c>
      <c r="H476" s="13">
        <f t="shared" si="354"/>
        <v>0</v>
      </c>
      <c r="I476" s="13">
        <f t="shared" si="354"/>
        <v>0</v>
      </c>
      <c r="J476" s="13">
        <f t="shared" si="354"/>
        <v>0</v>
      </c>
      <c r="K476" s="13">
        <f t="shared" si="354"/>
        <v>0</v>
      </c>
      <c r="L476" s="13">
        <f t="shared" si="354"/>
        <v>0</v>
      </c>
      <c r="M476" s="13">
        <f t="shared" si="354"/>
        <v>0</v>
      </c>
      <c r="N476" s="13">
        <f t="shared" si="354"/>
        <v>0</v>
      </c>
      <c r="O476" s="13">
        <f t="shared" si="354"/>
        <v>0</v>
      </c>
      <c r="P476" s="13">
        <f t="shared" si="354"/>
        <v>0</v>
      </c>
      <c r="Q476" s="13">
        <f t="shared" si="354"/>
        <v>0</v>
      </c>
      <c r="R476" s="13">
        <f t="shared" si="354"/>
        <v>0</v>
      </c>
      <c r="S476" s="13">
        <f t="shared" si="354"/>
        <v>0</v>
      </c>
      <c r="T476" s="13">
        <f t="shared" si="354"/>
        <v>0</v>
      </c>
      <c r="U476" s="13">
        <f t="shared" si="354"/>
        <v>0</v>
      </c>
      <c r="V476" s="13">
        <f t="shared" si="354"/>
        <v>0</v>
      </c>
      <c r="W476" s="13">
        <f>SUM(W466:W475)</f>
        <v>0</v>
      </c>
      <c r="X476" s="13">
        <f>SUM(X466:X475)</f>
        <v>0</v>
      </c>
      <c r="Y476" s="13">
        <f>SUM(Y466:Y475)</f>
        <v>0</v>
      </c>
      <c r="Z476" s="13">
        <f t="shared" si="354"/>
        <v>0</v>
      </c>
      <c r="AA476" s="13"/>
      <c r="AB476" s="13"/>
      <c r="AC476" s="13"/>
      <c r="AD476" s="13"/>
      <c r="AE476" s="13"/>
      <c r="AF476" s="13"/>
      <c r="AG476" s="13"/>
      <c r="AH476" s="14"/>
    </row>
    <row r="477" spans="1:34" s="1" customFormat="1" ht="20.25" customHeight="1" x14ac:dyDescent="0.3">
      <c r="A477" s="71" t="s">
        <v>101</v>
      </c>
      <c r="B477" s="48" t="s">
        <v>46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>
        <f t="shared" ref="V477:V490" si="355">I477+M477+R477</f>
        <v>0</v>
      </c>
      <c r="W477" s="3">
        <f t="shared" ref="W477:W490" si="356">J477</f>
        <v>0</v>
      </c>
      <c r="X477" s="3">
        <f t="shared" ref="X477:X490" si="357">C477+F477+N477+S477</f>
        <v>0</v>
      </c>
      <c r="Y477" s="3">
        <f t="shared" ref="Y477:Y490" si="358">D477+G477+K477+P477+T477</f>
        <v>0</v>
      </c>
      <c r="Z477" s="3">
        <f t="shared" si="337"/>
        <v>0</v>
      </c>
      <c r="AA477" s="3"/>
      <c r="AB477" s="3"/>
      <c r="AC477" s="3"/>
      <c r="AD477" s="3"/>
      <c r="AE477" s="3"/>
      <c r="AF477" s="3"/>
      <c r="AG477" s="3"/>
      <c r="AH477" s="11">
        <v>2011</v>
      </c>
    </row>
    <row r="478" spans="1:34" s="1" customFormat="1" ht="20.25" customHeight="1" x14ac:dyDescent="0.3">
      <c r="A478" s="72"/>
      <c r="B478" s="4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>
        <f t="shared" si="355"/>
        <v>0</v>
      </c>
      <c r="W478" s="3">
        <f t="shared" si="356"/>
        <v>0</v>
      </c>
      <c r="X478" s="3">
        <f t="shared" si="357"/>
        <v>0</v>
      </c>
      <c r="Y478" s="3">
        <f t="shared" si="358"/>
        <v>0</v>
      </c>
      <c r="Z478" s="3">
        <f t="shared" si="337"/>
        <v>0</v>
      </c>
      <c r="AA478" s="3"/>
      <c r="AB478" s="3"/>
      <c r="AC478" s="3"/>
      <c r="AD478" s="3"/>
      <c r="AE478" s="3"/>
      <c r="AF478" s="3"/>
      <c r="AG478" s="3"/>
      <c r="AH478" s="11">
        <v>2012</v>
      </c>
    </row>
    <row r="479" spans="1:34" s="1" customFormat="1" ht="20.25" customHeight="1" x14ac:dyDescent="0.3">
      <c r="A479" s="72"/>
      <c r="B479" s="49"/>
      <c r="C479" s="3"/>
      <c r="D479" s="3"/>
      <c r="E479" s="3"/>
      <c r="F479" s="3"/>
      <c r="G479" s="3"/>
      <c r="H479" s="3"/>
      <c r="I479" s="3">
        <v>28.9</v>
      </c>
      <c r="J479" s="3"/>
      <c r="K479" s="3">
        <v>112.3</v>
      </c>
      <c r="L479" s="3">
        <f>I479+J479+K479</f>
        <v>141.19999999999999</v>
      </c>
      <c r="M479" s="3"/>
      <c r="N479" s="3"/>
      <c r="O479" s="3"/>
      <c r="P479" s="3"/>
      <c r="Q479" s="3"/>
      <c r="R479" s="3"/>
      <c r="S479" s="3"/>
      <c r="T479" s="3"/>
      <c r="U479" s="3"/>
      <c r="V479" s="3">
        <f t="shared" si="355"/>
        <v>28.9</v>
      </c>
      <c r="W479" s="3">
        <f t="shared" si="356"/>
        <v>0</v>
      </c>
      <c r="X479" s="3">
        <f t="shared" si="357"/>
        <v>0</v>
      </c>
      <c r="Y479" s="3">
        <f t="shared" si="358"/>
        <v>112.3</v>
      </c>
      <c r="Z479" s="3">
        <f t="shared" si="337"/>
        <v>141.19999999999999</v>
      </c>
      <c r="AA479" s="3"/>
      <c r="AB479" s="3"/>
      <c r="AC479" s="3"/>
      <c r="AD479" s="3"/>
      <c r="AE479" s="3"/>
      <c r="AF479" s="3"/>
      <c r="AG479" s="3"/>
      <c r="AH479" s="11">
        <v>2013</v>
      </c>
    </row>
    <row r="480" spans="1:34" s="1" customFormat="1" ht="20.25" customHeight="1" x14ac:dyDescent="0.3">
      <c r="A480" s="72"/>
      <c r="B480" s="4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>
        <f t="shared" si="355"/>
        <v>0</v>
      </c>
      <c r="W480" s="3">
        <f t="shared" si="356"/>
        <v>0</v>
      </c>
      <c r="X480" s="3">
        <f t="shared" si="357"/>
        <v>0</v>
      </c>
      <c r="Y480" s="3">
        <f t="shared" si="358"/>
        <v>0</v>
      </c>
      <c r="Z480" s="3">
        <f t="shared" si="337"/>
        <v>0</v>
      </c>
      <c r="AA480" s="3"/>
      <c r="AB480" s="3"/>
      <c r="AC480" s="3"/>
      <c r="AD480" s="3"/>
      <c r="AE480" s="3"/>
      <c r="AF480" s="3"/>
      <c r="AG480" s="3"/>
      <c r="AH480" s="11">
        <v>2014</v>
      </c>
    </row>
    <row r="481" spans="1:34" s="1" customFormat="1" ht="20.25" customHeight="1" x14ac:dyDescent="0.3">
      <c r="A481" s="72"/>
      <c r="B481" s="4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>
        <f t="shared" si="355"/>
        <v>0</v>
      </c>
      <c r="W481" s="3">
        <f t="shared" si="356"/>
        <v>0</v>
      </c>
      <c r="X481" s="3">
        <f t="shared" si="357"/>
        <v>0</v>
      </c>
      <c r="Y481" s="3">
        <f t="shared" si="358"/>
        <v>0</v>
      </c>
      <c r="Z481" s="3">
        <f t="shared" si="337"/>
        <v>0</v>
      </c>
      <c r="AA481" s="3"/>
      <c r="AB481" s="3"/>
      <c r="AC481" s="3"/>
      <c r="AD481" s="3"/>
      <c r="AE481" s="3"/>
      <c r="AF481" s="3"/>
      <c r="AG481" s="3"/>
      <c r="AH481" s="11">
        <v>2015</v>
      </c>
    </row>
    <row r="482" spans="1:34" s="1" customFormat="1" ht="20.25" customHeight="1" x14ac:dyDescent="0.3">
      <c r="A482" s="72"/>
      <c r="B482" s="4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>
        <f t="shared" si="355"/>
        <v>0</v>
      </c>
      <c r="W482" s="3">
        <f t="shared" si="356"/>
        <v>0</v>
      </c>
      <c r="X482" s="3">
        <f t="shared" si="357"/>
        <v>0</v>
      </c>
      <c r="Y482" s="3">
        <f t="shared" si="358"/>
        <v>0</v>
      </c>
      <c r="Z482" s="3">
        <f t="shared" si="337"/>
        <v>0</v>
      </c>
      <c r="AA482" s="3"/>
      <c r="AB482" s="3"/>
      <c r="AC482" s="3"/>
      <c r="AD482" s="3"/>
      <c r="AE482" s="3"/>
      <c r="AF482" s="3"/>
      <c r="AG482" s="3"/>
      <c r="AH482" s="11">
        <v>2016</v>
      </c>
    </row>
    <row r="483" spans="1:34" s="1" customFormat="1" ht="20.25" customHeight="1" x14ac:dyDescent="0.3">
      <c r="A483" s="72"/>
      <c r="B483" s="4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>
        <f t="shared" si="355"/>
        <v>0</v>
      </c>
      <c r="W483" s="3">
        <f t="shared" si="356"/>
        <v>0</v>
      </c>
      <c r="X483" s="3">
        <f t="shared" si="357"/>
        <v>0</v>
      </c>
      <c r="Y483" s="3">
        <f t="shared" si="358"/>
        <v>0</v>
      </c>
      <c r="Z483" s="3">
        <f t="shared" si="337"/>
        <v>0</v>
      </c>
      <c r="AA483" s="3"/>
      <c r="AB483" s="3"/>
      <c r="AC483" s="3"/>
      <c r="AD483" s="3"/>
      <c r="AE483" s="3"/>
      <c r="AF483" s="3"/>
      <c r="AG483" s="3"/>
      <c r="AH483" s="11">
        <v>2017</v>
      </c>
    </row>
    <row r="484" spans="1:34" s="1" customFormat="1" ht="20.25" customHeight="1" x14ac:dyDescent="0.3">
      <c r="A484" s="72"/>
      <c r="B484" s="4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>
        <f t="shared" si="355"/>
        <v>0</v>
      </c>
      <c r="W484" s="3">
        <f t="shared" si="356"/>
        <v>0</v>
      </c>
      <c r="X484" s="3">
        <f t="shared" si="357"/>
        <v>0</v>
      </c>
      <c r="Y484" s="3">
        <f t="shared" si="358"/>
        <v>0</v>
      </c>
      <c r="Z484" s="3">
        <f t="shared" si="337"/>
        <v>0</v>
      </c>
      <c r="AA484" s="3"/>
      <c r="AB484" s="3"/>
      <c r="AC484" s="3"/>
      <c r="AD484" s="3"/>
      <c r="AE484" s="3"/>
      <c r="AF484" s="3"/>
      <c r="AG484" s="3"/>
      <c r="AH484" s="11">
        <v>2018</v>
      </c>
    </row>
    <row r="485" spans="1:34" s="1" customFormat="1" ht="20.25" customHeight="1" x14ac:dyDescent="0.3">
      <c r="A485" s="72"/>
      <c r="B485" s="4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>
        <f t="shared" si="355"/>
        <v>0</v>
      </c>
      <c r="W485" s="3">
        <f t="shared" si="356"/>
        <v>0</v>
      </c>
      <c r="X485" s="3">
        <f t="shared" si="357"/>
        <v>0</v>
      </c>
      <c r="Y485" s="3">
        <f t="shared" si="358"/>
        <v>0</v>
      </c>
      <c r="Z485" s="3">
        <f t="shared" si="337"/>
        <v>0</v>
      </c>
      <c r="AA485" s="3"/>
      <c r="AB485" s="3"/>
      <c r="AC485" s="3"/>
      <c r="AD485" s="3"/>
      <c r="AE485" s="3"/>
      <c r="AF485" s="3"/>
      <c r="AG485" s="3"/>
      <c r="AH485" s="11">
        <v>2019</v>
      </c>
    </row>
    <row r="486" spans="1:34" s="1" customFormat="1" ht="20.25" customHeight="1" x14ac:dyDescent="0.3">
      <c r="A486" s="72"/>
      <c r="B486" s="4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>
        <f t="shared" si="355"/>
        <v>0</v>
      </c>
      <c r="W486" s="3">
        <f t="shared" si="356"/>
        <v>0</v>
      </c>
      <c r="X486" s="3">
        <f t="shared" si="357"/>
        <v>0</v>
      </c>
      <c r="Y486" s="3">
        <f t="shared" si="358"/>
        <v>0</v>
      </c>
      <c r="Z486" s="3">
        <f t="shared" si="337"/>
        <v>0</v>
      </c>
      <c r="AA486" s="3"/>
      <c r="AB486" s="3"/>
      <c r="AC486" s="3"/>
      <c r="AD486" s="3"/>
      <c r="AE486" s="3"/>
      <c r="AF486" s="3"/>
      <c r="AG486" s="3"/>
      <c r="AH486" s="11">
        <v>2020</v>
      </c>
    </row>
    <row r="487" spans="1:34" s="1" customFormat="1" ht="20.25" customHeight="1" x14ac:dyDescent="0.3">
      <c r="A487" s="72"/>
      <c r="B487" s="4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19"/>
      <c r="S487" s="3"/>
      <c r="T487" s="3"/>
      <c r="U487" s="3"/>
      <c r="V487" s="3">
        <f t="shared" si="355"/>
        <v>0</v>
      </c>
      <c r="W487" s="3">
        <f t="shared" si="356"/>
        <v>0</v>
      </c>
      <c r="X487" s="3">
        <f t="shared" si="357"/>
        <v>0</v>
      </c>
      <c r="Y487" s="3">
        <f t="shared" si="358"/>
        <v>0</v>
      </c>
      <c r="Z487" s="3">
        <f t="shared" ref="Z487:Z490" si="359">SUM(V487:Y487)</f>
        <v>0</v>
      </c>
      <c r="AA487" s="3"/>
      <c r="AB487" s="3"/>
      <c r="AC487" s="3"/>
      <c r="AD487" s="3"/>
      <c r="AE487" s="3"/>
      <c r="AF487" s="3"/>
      <c r="AG487" s="3"/>
      <c r="AH487" s="11">
        <v>2021</v>
      </c>
    </row>
    <row r="488" spans="1:34" s="1" customFormat="1" ht="20.25" customHeight="1" x14ac:dyDescent="0.3">
      <c r="A488" s="72"/>
      <c r="B488" s="49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40"/>
      <c r="S488" s="38"/>
      <c r="T488" s="38"/>
      <c r="U488" s="38"/>
      <c r="V488" s="38">
        <f t="shared" si="355"/>
        <v>0</v>
      </c>
      <c r="W488" s="38">
        <f t="shared" si="356"/>
        <v>0</v>
      </c>
      <c r="X488" s="38">
        <f t="shared" si="357"/>
        <v>0</v>
      </c>
      <c r="Y488" s="38">
        <f t="shared" si="358"/>
        <v>0</v>
      </c>
      <c r="Z488" s="38">
        <f t="shared" si="359"/>
        <v>0</v>
      </c>
      <c r="AA488" s="38"/>
      <c r="AB488" s="38"/>
      <c r="AC488" s="38"/>
      <c r="AD488" s="38"/>
      <c r="AE488" s="38"/>
      <c r="AF488" s="38"/>
      <c r="AG488" s="38"/>
      <c r="AH488" s="39">
        <v>2022</v>
      </c>
    </row>
    <row r="489" spans="1:34" s="1" customFormat="1" ht="20.25" customHeight="1" x14ac:dyDescent="0.3">
      <c r="A489" s="72"/>
      <c r="B489" s="4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>
        <f t="shared" si="355"/>
        <v>0</v>
      </c>
      <c r="W489" s="3">
        <f t="shared" si="356"/>
        <v>0</v>
      </c>
      <c r="X489" s="3">
        <f t="shared" si="357"/>
        <v>0</v>
      </c>
      <c r="Y489" s="3">
        <f t="shared" si="358"/>
        <v>0</v>
      </c>
      <c r="Z489" s="3">
        <f t="shared" si="359"/>
        <v>0</v>
      </c>
      <c r="AA489" s="3"/>
      <c r="AB489" s="3"/>
      <c r="AC489" s="3"/>
      <c r="AD489" s="3"/>
      <c r="AE489" s="3"/>
      <c r="AF489" s="3"/>
      <c r="AG489" s="3"/>
      <c r="AH489" s="11">
        <v>2023</v>
      </c>
    </row>
    <row r="490" spans="1:34" s="1" customFormat="1" ht="20.25" customHeight="1" x14ac:dyDescent="0.3">
      <c r="A490" s="72"/>
      <c r="B490" s="5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>
        <f t="shared" si="355"/>
        <v>0</v>
      </c>
      <c r="W490" s="3">
        <f t="shared" si="356"/>
        <v>0</v>
      </c>
      <c r="X490" s="3">
        <f t="shared" si="357"/>
        <v>0</v>
      </c>
      <c r="Y490" s="3">
        <f t="shared" si="358"/>
        <v>0</v>
      </c>
      <c r="Z490" s="3">
        <f t="shared" si="359"/>
        <v>0</v>
      </c>
      <c r="AA490" s="3"/>
      <c r="AB490" s="3"/>
      <c r="AC490" s="3"/>
      <c r="AD490" s="3"/>
      <c r="AE490" s="3"/>
      <c r="AF490" s="3"/>
      <c r="AG490" s="3"/>
      <c r="AH490" s="11">
        <v>2024</v>
      </c>
    </row>
    <row r="491" spans="1:34" s="10" customFormat="1" ht="20.25" customHeight="1" x14ac:dyDescent="0.3">
      <c r="A491" s="73"/>
      <c r="B491" s="12" t="s">
        <v>26</v>
      </c>
      <c r="C491" s="13">
        <f>SUM(C477:C489)</f>
        <v>0</v>
      </c>
      <c r="D491" s="13">
        <f t="shared" ref="D491:AG491" si="360">SUM(D477:D489)</f>
        <v>0</v>
      </c>
      <c r="E491" s="13">
        <f t="shared" si="360"/>
        <v>0</v>
      </c>
      <c r="F491" s="13">
        <f t="shared" si="360"/>
        <v>0</v>
      </c>
      <c r="G491" s="13">
        <f t="shared" si="360"/>
        <v>0</v>
      </c>
      <c r="H491" s="13">
        <f t="shared" si="360"/>
        <v>0</v>
      </c>
      <c r="I491" s="13">
        <f t="shared" si="360"/>
        <v>28.9</v>
      </c>
      <c r="J491" s="13">
        <f t="shared" si="360"/>
        <v>0</v>
      </c>
      <c r="K491" s="13">
        <f t="shared" si="360"/>
        <v>112.3</v>
      </c>
      <c r="L491" s="13">
        <f t="shared" si="360"/>
        <v>141.19999999999999</v>
      </c>
      <c r="M491" s="13">
        <f t="shared" si="360"/>
        <v>0</v>
      </c>
      <c r="N491" s="13">
        <f t="shared" si="360"/>
        <v>0</v>
      </c>
      <c r="O491" s="13">
        <f t="shared" si="360"/>
        <v>0</v>
      </c>
      <c r="P491" s="13">
        <f t="shared" si="360"/>
        <v>0</v>
      </c>
      <c r="Q491" s="13">
        <f t="shared" si="360"/>
        <v>0</v>
      </c>
      <c r="R491" s="13">
        <f t="shared" si="360"/>
        <v>0</v>
      </c>
      <c r="S491" s="13">
        <f t="shared" si="360"/>
        <v>0</v>
      </c>
      <c r="T491" s="13">
        <f t="shared" si="360"/>
        <v>0</v>
      </c>
      <c r="U491" s="13">
        <f t="shared" si="360"/>
        <v>0</v>
      </c>
      <c r="V491" s="13">
        <f t="shared" si="360"/>
        <v>28.9</v>
      </c>
      <c r="W491" s="13">
        <f t="shared" si="360"/>
        <v>0</v>
      </c>
      <c r="X491" s="13">
        <f t="shared" si="360"/>
        <v>0</v>
      </c>
      <c r="Y491" s="13">
        <f t="shared" si="360"/>
        <v>112.3</v>
      </c>
      <c r="Z491" s="13">
        <f t="shared" si="360"/>
        <v>141.19999999999999</v>
      </c>
      <c r="AA491" s="13">
        <f t="shared" si="360"/>
        <v>0</v>
      </c>
      <c r="AB491" s="13">
        <f t="shared" si="360"/>
        <v>0</v>
      </c>
      <c r="AC491" s="13">
        <f t="shared" si="360"/>
        <v>0</v>
      </c>
      <c r="AD491" s="13">
        <f t="shared" si="360"/>
        <v>0</v>
      </c>
      <c r="AE491" s="13">
        <f t="shared" si="360"/>
        <v>0</v>
      </c>
      <c r="AF491" s="13">
        <f t="shared" si="360"/>
        <v>0</v>
      </c>
      <c r="AG491" s="13">
        <f t="shared" si="360"/>
        <v>0</v>
      </c>
      <c r="AH491" s="14"/>
    </row>
    <row r="492" spans="1:34" s="1" customFormat="1" ht="20.25" customHeight="1" x14ac:dyDescent="0.3">
      <c r="A492" s="71" t="s">
        <v>102</v>
      </c>
      <c r="B492" s="48" t="s">
        <v>57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>
        <f t="shared" ref="V492:V505" si="361">I492+M492+R492</f>
        <v>0</v>
      </c>
      <c r="W492" s="3">
        <f t="shared" ref="W492:W505" si="362">J492</f>
        <v>0</v>
      </c>
      <c r="X492" s="3">
        <f t="shared" ref="X492:X505" si="363">C492+F492+N492+S492</f>
        <v>0</v>
      </c>
      <c r="Y492" s="3">
        <f t="shared" ref="Y492:Y505" si="364">D492+G492+K492+P492+T492</f>
        <v>0</v>
      </c>
      <c r="Z492" s="3">
        <f t="shared" si="337"/>
        <v>0</v>
      </c>
      <c r="AA492" s="3"/>
      <c r="AB492" s="3"/>
      <c r="AC492" s="3"/>
      <c r="AD492" s="3"/>
      <c r="AE492" s="3"/>
      <c r="AF492" s="3"/>
      <c r="AG492" s="3"/>
      <c r="AH492" s="11">
        <v>2011</v>
      </c>
    </row>
    <row r="493" spans="1:34" s="1" customFormat="1" ht="20.25" customHeight="1" x14ac:dyDescent="0.3">
      <c r="A493" s="72"/>
      <c r="B493" s="4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>
        <f t="shared" si="361"/>
        <v>0</v>
      </c>
      <c r="W493" s="3">
        <f t="shared" si="362"/>
        <v>0</v>
      </c>
      <c r="X493" s="3">
        <f t="shared" si="363"/>
        <v>0</v>
      </c>
      <c r="Y493" s="3">
        <f t="shared" si="364"/>
        <v>0</v>
      </c>
      <c r="Z493" s="3">
        <f t="shared" si="337"/>
        <v>0</v>
      </c>
      <c r="AA493" s="3"/>
      <c r="AB493" s="3"/>
      <c r="AC493" s="3"/>
      <c r="AD493" s="3"/>
      <c r="AE493" s="3"/>
      <c r="AF493" s="3"/>
      <c r="AG493" s="3"/>
      <c r="AH493" s="11">
        <v>2012</v>
      </c>
    </row>
    <row r="494" spans="1:34" s="1" customFormat="1" ht="20.25" customHeight="1" x14ac:dyDescent="0.3">
      <c r="A494" s="72"/>
      <c r="B494" s="49"/>
      <c r="C494" s="3"/>
      <c r="D494" s="3"/>
      <c r="E494" s="3"/>
      <c r="F494" s="3"/>
      <c r="G494" s="3"/>
      <c r="H494" s="3"/>
      <c r="I494" s="3">
        <v>13.5</v>
      </c>
      <c r="J494" s="3"/>
      <c r="K494" s="3">
        <v>53.5</v>
      </c>
      <c r="L494" s="3">
        <f>I494+J494+K494</f>
        <v>67</v>
      </c>
      <c r="M494" s="3"/>
      <c r="N494" s="3"/>
      <c r="O494" s="3"/>
      <c r="P494" s="3"/>
      <c r="Q494" s="3"/>
      <c r="R494" s="3"/>
      <c r="S494" s="3"/>
      <c r="T494" s="3"/>
      <c r="U494" s="3"/>
      <c r="V494" s="3">
        <f t="shared" si="361"/>
        <v>13.5</v>
      </c>
      <c r="W494" s="3">
        <f t="shared" si="362"/>
        <v>0</v>
      </c>
      <c r="X494" s="3">
        <f t="shared" si="363"/>
        <v>0</v>
      </c>
      <c r="Y494" s="3">
        <f t="shared" si="364"/>
        <v>53.5</v>
      </c>
      <c r="Z494" s="3">
        <f t="shared" si="337"/>
        <v>67</v>
      </c>
      <c r="AA494" s="3"/>
      <c r="AB494" s="3"/>
      <c r="AC494" s="3"/>
      <c r="AD494" s="3"/>
      <c r="AE494" s="3"/>
      <c r="AF494" s="3"/>
      <c r="AG494" s="3"/>
      <c r="AH494" s="11">
        <v>2013</v>
      </c>
    </row>
    <row r="495" spans="1:34" s="1" customFormat="1" ht="20.25" customHeight="1" x14ac:dyDescent="0.3">
      <c r="A495" s="72"/>
      <c r="B495" s="4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>
        <f t="shared" si="361"/>
        <v>0</v>
      </c>
      <c r="W495" s="3">
        <f t="shared" si="362"/>
        <v>0</v>
      </c>
      <c r="X495" s="3">
        <f t="shared" si="363"/>
        <v>0</v>
      </c>
      <c r="Y495" s="3">
        <f t="shared" si="364"/>
        <v>0</v>
      </c>
      <c r="Z495" s="3">
        <f t="shared" si="337"/>
        <v>0</v>
      </c>
      <c r="AA495" s="3"/>
      <c r="AB495" s="3"/>
      <c r="AC495" s="3"/>
      <c r="AD495" s="3"/>
      <c r="AE495" s="3"/>
      <c r="AF495" s="3"/>
      <c r="AG495" s="3"/>
      <c r="AH495" s="11">
        <v>2014</v>
      </c>
    </row>
    <row r="496" spans="1:34" s="1" customFormat="1" ht="20.25" customHeight="1" x14ac:dyDescent="0.3">
      <c r="A496" s="72"/>
      <c r="B496" s="4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>
        <f t="shared" si="361"/>
        <v>0</v>
      </c>
      <c r="W496" s="3">
        <f t="shared" si="362"/>
        <v>0</v>
      </c>
      <c r="X496" s="3">
        <f t="shared" si="363"/>
        <v>0</v>
      </c>
      <c r="Y496" s="3">
        <f t="shared" si="364"/>
        <v>0</v>
      </c>
      <c r="Z496" s="3">
        <f t="shared" si="337"/>
        <v>0</v>
      </c>
      <c r="AA496" s="3"/>
      <c r="AB496" s="3"/>
      <c r="AC496" s="3"/>
      <c r="AD496" s="3"/>
      <c r="AE496" s="3"/>
      <c r="AF496" s="3"/>
      <c r="AG496" s="3"/>
      <c r="AH496" s="11">
        <v>2015</v>
      </c>
    </row>
    <row r="497" spans="1:34" s="1" customFormat="1" ht="20.25" customHeight="1" x14ac:dyDescent="0.3">
      <c r="A497" s="72"/>
      <c r="B497" s="4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>
        <f t="shared" si="361"/>
        <v>0</v>
      </c>
      <c r="W497" s="3">
        <f t="shared" si="362"/>
        <v>0</v>
      </c>
      <c r="X497" s="3">
        <f t="shared" si="363"/>
        <v>0</v>
      </c>
      <c r="Y497" s="3">
        <f t="shared" si="364"/>
        <v>0</v>
      </c>
      <c r="Z497" s="3">
        <f t="shared" si="337"/>
        <v>0</v>
      </c>
      <c r="AA497" s="3"/>
      <c r="AB497" s="3"/>
      <c r="AC497" s="3"/>
      <c r="AD497" s="3"/>
      <c r="AE497" s="3"/>
      <c r="AF497" s="3"/>
      <c r="AG497" s="3"/>
      <c r="AH497" s="11">
        <v>2016</v>
      </c>
    </row>
    <row r="498" spans="1:34" s="1" customFormat="1" ht="20.25" customHeight="1" x14ac:dyDescent="0.3">
      <c r="A498" s="72"/>
      <c r="B498" s="4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>
        <f t="shared" si="361"/>
        <v>0</v>
      </c>
      <c r="W498" s="3">
        <f t="shared" si="362"/>
        <v>0</v>
      </c>
      <c r="X498" s="3">
        <f t="shared" si="363"/>
        <v>0</v>
      </c>
      <c r="Y498" s="3">
        <f t="shared" si="364"/>
        <v>0</v>
      </c>
      <c r="Z498" s="3">
        <f t="shared" si="337"/>
        <v>0</v>
      </c>
      <c r="AA498" s="3"/>
      <c r="AB498" s="3"/>
      <c r="AC498" s="3"/>
      <c r="AD498" s="3"/>
      <c r="AE498" s="3"/>
      <c r="AF498" s="3"/>
      <c r="AG498" s="3"/>
      <c r="AH498" s="11">
        <v>2017</v>
      </c>
    </row>
    <row r="499" spans="1:34" s="1" customFormat="1" ht="20.25" customHeight="1" x14ac:dyDescent="0.3">
      <c r="A499" s="72"/>
      <c r="B499" s="4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>
        <f t="shared" si="361"/>
        <v>0</v>
      </c>
      <c r="W499" s="3">
        <f t="shared" si="362"/>
        <v>0</v>
      </c>
      <c r="X499" s="3">
        <f t="shared" si="363"/>
        <v>0</v>
      </c>
      <c r="Y499" s="3">
        <f t="shared" si="364"/>
        <v>0</v>
      </c>
      <c r="Z499" s="3">
        <f t="shared" si="337"/>
        <v>0</v>
      </c>
      <c r="AA499" s="3"/>
      <c r="AB499" s="3"/>
      <c r="AC499" s="3"/>
      <c r="AD499" s="3"/>
      <c r="AE499" s="3"/>
      <c r="AF499" s="3"/>
      <c r="AG499" s="3"/>
      <c r="AH499" s="11">
        <v>2018</v>
      </c>
    </row>
    <row r="500" spans="1:34" s="1" customFormat="1" ht="20.25" customHeight="1" x14ac:dyDescent="0.3">
      <c r="A500" s="72"/>
      <c r="B500" s="4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>
        <f t="shared" si="361"/>
        <v>0</v>
      </c>
      <c r="W500" s="3">
        <f t="shared" si="362"/>
        <v>0</v>
      </c>
      <c r="X500" s="3">
        <f t="shared" si="363"/>
        <v>0</v>
      </c>
      <c r="Y500" s="3">
        <f t="shared" si="364"/>
        <v>0</v>
      </c>
      <c r="Z500" s="3">
        <f t="shared" si="337"/>
        <v>0</v>
      </c>
      <c r="AA500" s="3"/>
      <c r="AB500" s="3"/>
      <c r="AC500" s="3"/>
      <c r="AD500" s="3"/>
      <c r="AE500" s="3"/>
      <c r="AF500" s="3"/>
      <c r="AG500" s="3"/>
      <c r="AH500" s="11">
        <v>2019</v>
      </c>
    </row>
    <row r="501" spans="1:34" s="1" customFormat="1" ht="20.25" customHeight="1" x14ac:dyDescent="0.3">
      <c r="A501" s="72"/>
      <c r="B501" s="4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>
        <f t="shared" si="361"/>
        <v>0</v>
      </c>
      <c r="W501" s="3">
        <f t="shared" si="362"/>
        <v>0</v>
      </c>
      <c r="X501" s="3">
        <f t="shared" si="363"/>
        <v>0</v>
      </c>
      <c r="Y501" s="3">
        <f t="shared" si="364"/>
        <v>0</v>
      </c>
      <c r="Z501" s="3">
        <f t="shared" si="337"/>
        <v>0</v>
      </c>
      <c r="AA501" s="3"/>
      <c r="AB501" s="3"/>
      <c r="AC501" s="3"/>
      <c r="AD501" s="3"/>
      <c r="AE501" s="3"/>
      <c r="AF501" s="3"/>
      <c r="AG501" s="3"/>
      <c r="AH501" s="11">
        <v>2020</v>
      </c>
    </row>
    <row r="502" spans="1:34" s="1" customFormat="1" ht="20.25" customHeight="1" x14ac:dyDescent="0.3">
      <c r="A502" s="72"/>
      <c r="B502" s="4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19"/>
      <c r="S502" s="3"/>
      <c r="T502" s="3"/>
      <c r="U502" s="3"/>
      <c r="V502" s="3">
        <f t="shared" si="361"/>
        <v>0</v>
      </c>
      <c r="W502" s="3">
        <f t="shared" si="362"/>
        <v>0</v>
      </c>
      <c r="X502" s="3">
        <f t="shared" si="363"/>
        <v>0</v>
      </c>
      <c r="Y502" s="3">
        <f t="shared" si="364"/>
        <v>0</v>
      </c>
      <c r="Z502" s="3">
        <f t="shared" si="337"/>
        <v>0</v>
      </c>
      <c r="AA502" s="3"/>
      <c r="AB502" s="3"/>
      <c r="AC502" s="3"/>
      <c r="AD502" s="3"/>
      <c r="AE502" s="3"/>
      <c r="AF502" s="3"/>
      <c r="AG502" s="3"/>
      <c r="AH502" s="11">
        <v>2021</v>
      </c>
    </row>
    <row r="503" spans="1:34" s="1" customFormat="1" ht="20.25" customHeight="1" x14ac:dyDescent="0.3">
      <c r="A503" s="72"/>
      <c r="B503" s="49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40"/>
      <c r="S503" s="38"/>
      <c r="T503" s="38"/>
      <c r="U503" s="38"/>
      <c r="V503" s="38">
        <f t="shared" si="361"/>
        <v>0</v>
      </c>
      <c r="W503" s="38">
        <f t="shared" si="362"/>
        <v>0</v>
      </c>
      <c r="X503" s="38">
        <f t="shared" si="363"/>
        <v>0</v>
      </c>
      <c r="Y503" s="38">
        <f t="shared" si="364"/>
        <v>0</v>
      </c>
      <c r="Z503" s="38">
        <f t="shared" si="337"/>
        <v>0</v>
      </c>
      <c r="AA503" s="38"/>
      <c r="AB503" s="38"/>
      <c r="AC503" s="38"/>
      <c r="AD503" s="38"/>
      <c r="AE503" s="38"/>
      <c r="AF503" s="38"/>
      <c r="AG503" s="38"/>
      <c r="AH503" s="39">
        <v>2022</v>
      </c>
    </row>
    <row r="504" spans="1:34" s="1" customFormat="1" ht="20.25" customHeight="1" x14ac:dyDescent="0.3">
      <c r="A504" s="72"/>
      <c r="B504" s="4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>
        <f t="shared" si="361"/>
        <v>0</v>
      </c>
      <c r="W504" s="3">
        <f t="shared" si="362"/>
        <v>0</v>
      </c>
      <c r="X504" s="3">
        <f t="shared" si="363"/>
        <v>0</v>
      </c>
      <c r="Y504" s="3">
        <f t="shared" si="364"/>
        <v>0</v>
      </c>
      <c r="Z504" s="3">
        <f t="shared" si="337"/>
        <v>0</v>
      </c>
      <c r="AA504" s="3"/>
      <c r="AB504" s="3"/>
      <c r="AC504" s="3"/>
      <c r="AD504" s="3"/>
      <c r="AE504" s="3"/>
      <c r="AF504" s="3"/>
      <c r="AG504" s="3"/>
      <c r="AH504" s="11">
        <v>2023</v>
      </c>
    </row>
    <row r="505" spans="1:34" s="1" customFormat="1" ht="20.25" customHeight="1" x14ac:dyDescent="0.3">
      <c r="A505" s="72"/>
      <c r="B505" s="5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>
        <f t="shared" si="361"/>
        <v>0</v>
      </c>
      <c r="W505" s="3">
        <f t="shared" si="362"/>
        <v>0</v>
      </c>
      <c r="X505" s="3">
        <f t="shared" si="363"/>
        <v>0</v>
      </c>
      <c r="Y505" s="3">
        <f t="shared" si="364"/>
        <v>0</v>
      </c>
      <c r="Z505" s="3">
        <f t="shared" si="337"/>
        <v>0</v>
      </c>
      <c r="AA505" s="3"/>
      <c r="AB505" s="3"/>
      <c r="AC505" s="3"/>
      <c r="AD505" s="3"/>
      <c r="AE505" s="3"/>
      <c r="AF505" s="3"/>
      <c r="AG505" s="3"/>
      <c r="AH505" s="11">
        <v>2024</v>
      </c>
    </row>
    <row r="506" spans="1:34" s="15" customFormat="1" ht="20.25" customHeight="1" x14ac:dyDescent="0.3">
      <c r="A506" s="73"/>
      <c r="B506" s="12" t="s">
        <v>26</v>
      </c>
      <c r="C506" s="13">
        <f>SUM(C492:C504)</f>
        <v>0</v>
      </c>
      <c r="D506" s="13">
        <f t="shared" ref="D506:Z506" si="365">SUM(D492:D504)</f>
        <v>0</v>
      </c>
      <c r="E506" s="13">
        <f t="shared" si="365"/>
        <v>0</v>
      </c>
      <c r="F506" s="13">
        <f t="shared" si="365"/>
        <v>0</v>
      </c>
      <c r="G506" s="13">
        <f t="shared" si="365"/>
        <v>0</v>
      </c>
      <c r="H506" s="13">
        <f t="shared" si="365"/>
        <v>0</v>
      </c>
      <c r="I506" s="13">
        <f t="shared" si="365"/>
        <v>13.5</v>
      </c>
      <c r="J506" s="13">
        <f t="shared" si="365"/>
        <v>0</v>
      </c>
      <c r="K506" s="13">
        <f t="shared" si="365"/>
        <v>53.5</v>
      </c>
      <c r="L506" s="13">
        <f t="shared" si="365"/>
        <v>67</v>
      </c>
      <c r="M506" s="13">
        <f t="shared" si="365"/>
        <v>0</v>
      </c>
      <c r="N506" s="13">
        <f t="shared" si="365"/>
        <v>0</v>
      </c>
      <c r="O506" s="13">
        <f t="shared" si="365"/>
        <v>0</v>
      </c>
      <c r="P506" s="13">
        <f t="shared" si="365"/>
        <v>0</v>
      </c>
      <c r="Q506" s="13">
        <f t="shared" si="365"/>
        <v>0</v>
      </c>
      <c r="R506" s="13">
        <f t="shared" si="365"/>
        <v>0</v>
      </c>
      <c r="S506" s="13">
        <f t="shared" si="365"/>
        <v>0</v>
      </c>
      <c r="T506" s="13">
        <f t="shared" si="365"/>
        <v>0</v>
      </c>
      <c r="U506" s="13">
        <f t="shared" si="365"/>
        <v>0</v>
      </c>
      <c r="V506" s="13">
        <f t="shared" si="365"/>
        <v>13.5</v>
      </c>
      <c r="W506" s="13">
        <f t="shared" si="365"/>
        <v>0</v>
      </c>
      <c r="X506" s="13">
        <f t="shared" si="365"/>
        <v>0</v>
      </c>
      <c r="Y506" s="13">
        <f t="shared" si="365"/>
        <v>53.5</v>
      </c>
      <c r="Z506" s="13">
        <f t="shared" si="365"/>
        <v>67</v>
      </c>
      <c r="AA506" s="13"/>
      <c r="AB506" s="13"/>
      <c r="AC506" s="13"/>
      <c r="AD506" s="13"/>
      <c r="AE506" s="13">
        <f>SUM(AE492:AE501)</f>
        <v>0</v>
      </c>
      <c r="AF506" s="13">
        <f>SUM(AF492:AF501)</f>
        <v>0</v>
      </c>
      <c r="AG506" s="13">
        <f>SUM(AG492:AG501)</f>
        <v>0</v>
      </c>
      <c r="AH506" s="14"/>
    </row>
    <row r="507" spans="1:34" s="1" customFormat="1" ht="20.25" customHeight="1" x14ac:dyDescent="0.3">
      <c r="A507" s="71" t="s">
        <v>103</v>
      </c>
      <c r="B507" s="48" t="s">
        <v>45</v>
      </c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>
        <f t="shared" ref="V507:V520" si="366">I507+M507+R507</f>
        <v>0</v>
      </c>
      <c r="W507" s="3">
        <f t="shared" ref="W507:W520" si="367">J507</f>
        <v>0</v>
      </c>
      <c r="X507" s="3">
        <f t="shared" ref="X507:X520" si="368">C507+F507+N507+S507</f>
        <v>0</v>
      </c>
      <c r="Y507" s="3">
        <f t="shared" ref="Y507:Y520" si="369">D507+G507+K507+P507+T507</f>
        <v>0</v>
      </c>
      <c r="Z507" s="3">
        <f t="shared" si="337"/>
        <v>0</v>
      </c>
      <c r="AA507" s="3"/>
      <c r="AB507" s="3"/>
      <c r="AC507" s="3"/>
      <c r="AD507" s="3"/>
      <c r="AE507" s="3"/>
      <c r="AF507" s="3"/>
      <c r="AG507" s="3"/>
      <c r="AH507" s="11">
        <v>2011</v>
      </c>
    </row>
    <row r="508" spans="1:34" s="1" customFormat="1" ht="20.25" customHeight="1" x14ac:dyDescent="0.3">
      <c r="A508" s="72"/>
      <c r="B508" s="4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>
        <f t="shared" si="366"/>
        <v>0</v>
      </c>
      <c r="W508" s="3">
        <f t="shared" si="367"/>
        <v>0</v>
      </c>
      <c r="X508" s="3">
        <f t="shared" si="368"/>
        <v>0</v>
      </c>
      <c r="Y508" s="3">
        <f t="shared" si="369"/>
        <v>0</v>
      </c>
      <c r="Z508" s="3">
        <f t="shared" si="337"/>
        <v>0</v>
      </c>
      <c r="AA508" s="3"/>
      <c r="AB508" s="3"/>
      <c r="AC508" s="3"/>
      <c r="AD508" s="3"/>
      <c r="AE508" s="3"/>
      <c r="AF508" s="3"/>
      <c r="AG508" s="3"/>
      <c r="AH508" s="11">
        <v>2012</v>
      </c>
    </row>
    <row r="509" spans="1:34" s="1" customFormat="1" ht="20.25" customHeight="1" x14ac:dyDescent="0.3">
      <c r="A509" s="72"/>
      <c r="B509" s="49"/>
      <c r="C509" s="3"/>
      <c r="D509" s="3"/>
      <c r="E509" s="3"/>
      <c r="F509" s="3"/>
      <c r="G509" s="3"/>
      <c r="H509" s="3"/>
      <c r="I509" s="3">
        <v>149.30000000000001</v>
      </c>
      <c r="J509" s="3"/>
      <c r="K509" s="3">
        <v>592.70000000000005</v>
      </c>
      <c r="L509" s="3">
        <f>I509+J509+K509</f>
        <v>742</v>
      </c>
      <c r="M509" s="3"/>
      <c r="N509" s="3"/>
      <c r="O509" s="3"/>
      <c r="P509" s="3"/>
      <c r="Q509" s="3"/>
      <c r="R509" s="3"/>
      <c r="S509" s="3"/>
      <c r="T509" s="3"/>
      <c r="U509" s="3"/>
      <c r="V509" s="3">
        <f t="shared" si="366"/>
        <v>149.30000000000001</v>
      </c>
      <c r="W509" s="3">
        <f t="shared" si="367"/>
        <v>0</v>
      </c>
      <c r="X509" s="3">
        <f t="shared" si="368"/>
        <v>0</v>
      </c>
      <c r="Y509" s="3">
        <f t="shared" si="369"/>
        <v>592.70000000000005</v>
      </c>
      <c r="Z509" s="3">
        <f t="shared" si="337"/>
        <v>742</v>
      </c>
      <c r="AA509" s="3"/>
      <c r="AB509" s="3"/>
      <c r="AC509" s="3"/>
      <c r="AD509" s="3"/>
      <c r="AE509" s="3"/>
      <c r="AF509" s="3"/>
      <c r="AG509" s="3"/>
      <c r="AH509" s="11">
        <v>2013</v>
      </c>
    </row>
    <row r="510" spans="1:34" s="1" customFormat="1" ht="20.25" customHeight="1" x14ac:dyDescent="0.3">
      <c r="A510" s="72"/>
      <c r="B510" s="4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>
        <f t="shared" si="366"/>
        <v>0</v>
      </c>
      <c r="W510" s="3">
        <f t="shared" si="367"/>
        <v>0</v>
      </c>
      <c r="X510" s="3">
        <f t="shared" si="368"/>
        <v>0</v>
      </c>
      <c r="Y510" s="3">
        <f t="shared" si="369"/>
        <v>0</v>
      </c>
      <c r="Z510" s="3">
        <f t="shared" si="337"/>
        <v>0</v>
      </c>
      <c r="AA510" s="3"/>
      <c r="AB510" s="3"/>
      <c r="AC510" s="3"/>
      <c r="AD510" s="3"/>
      <c r="AE510" s="3"/>
      <c r="AF510" s="3"/>
      <c r="AG510" s="3"/>
      <c r="AH510" s="11">
        <v>2014</v>
      </c>
    </row>
    <row r="511" spans="1:34" s="1" customFormat="1" ht="20.25" customHeight="1" x14ac:dyDescent="0.3">
      <c r="A511" s="72"/>
      <c r="B511" s="4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>
        <f t="shared" si="366"/>
        <v>0</v>
      </c>
      <c r="W511" s="3">
        <f t="shared" si="367"/>
        <v>0</v>
      </c>
      <c r="X511" s="3">
        <f t="shared" si="368"/>
        <v>0</v>
      </c>
      <c r="Y511" s="3">
        <f t="shared" si="369"/>
        <v>0</v>
      </c>
      <c r="Z511" s="3">
        <f t="shared" si="337"/>
        <v>0</v>
      </c>
      <c r="AA511" s="3"/>
      <c r="AB511" s="3"/>
      <c r="AC511" s="3"/>
      <c r="AD511" s="3"/>
      <c r="AE511" s="3"/>
      <c r="AF511" s="3"/>
      <c r="AG511" s="3"/>
      <c r="AH511" s="11">
        <v>2015</v>
      </c>
    </row>
    <row r="512" spans="1:34" s="1" customFormat="1" ht="20.25" customHeight="1" x14ac:dyDescent="0.3">
      <c r="A512" s="72"/>
      <c r="B512" s="4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>
        <f t="shared" si="366"/>
        <v>0</v>
      </c>
      <c r="W512" s="3">
        <f t="shared" si="367"/>
        <v>0</v>
      </c>
      <c r="X512" s="3">
        <f t="shared" si="368"/>
        <v>0</v>
      </c>
      <c r="Y512" s="3">
        <f t="shared" si="369"/>
        <v>0</v>
      </c>
      <c r="Z512" s="3">
        <f t="shared" si="337"/>
        <v>0</v>
      </c>
      <c r="AA512" s="3"/>
      <c r="AB512" s="3"/>
      <c r="AC512" s="3"/>
      <c r="AD512" s="3"/>
      <c r="AE512" s="3"/>
      <c r="AF512" s="3"/>
      <c r="AG512" s="3"/>
      <c r="AH512" s="11">
        <v>2016</v>
      </c>
    </row>
    <row r="513" spans="1:34" s="1" customFormat="1" ht="20.25" customHeight="1" x14ac:dyDescent="0.3">
      <c r="A513" s="72"/>
      <c r="B513" s="4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>
        <f t="shared" si="366"/>
        <v>0</v>
      </c>
      <c r="W513" s="3">
        <f t="shared" si="367"/>
        <v>0</v>
      </c>
      <c r="X513" s="3">
        <f t="shared" si="368"/>
        <v>0</v>
      </c>
      <c r="Y513" s="3">
        <f t="shared" si="369"/>
        <v>0</v>
      </c>
      <c r="Z513" s="3">
        <f t="shared" si="337"/>
        <v>0</v>
      </c>
      <c r="AA513" s="3"/>
      <c r="AB513" s="3"/>
      <c r="AC513" s="3"/>
      <c r="AD513" s="3"/>
      <c r="AE513" s="3"/>
      <c r="AF513" s="3"/>
      <c r="AG513" s="3"/>
      <c r="AH513" s="11">
        <v>2017</v>
      </c>
    </row>
    <row r="514" spans="1:34" s="1" customFormat="1" ht="20.25" customHeight="1" x14ac:dyDescent="0.3">
      <c r="A514" s="72"/>
      <c r="B514" s="4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>
        <f t="shared" si="366"/>
        <v>0</v>
      </c>
      <c r="W514" s="3">
        <f t="shared" si="367"/>
        <v>0</v>
      </c>
      <c r="X514" s="3">
        <f t="shared" si="368"/>
        <v>0</v>
      </c>
      <c r="Y514" s="3">
        <f t="shared" si="369"/>
        <v>0</v>
      </c>
      <c r="Z514" s="3">
        <f t="shared" si="337"/>
        <v>0</v>
      </c>
      <c r="AA514" s="3"/>
      <c r="AB514" s="3"/>
      <c r="AC514" s="3"/>
      <c r="AD514" s="3"/>
      <c r="AE514" s="3"/>
      <c r="AF514" s="3"/>
      <c r="AG514" s="3"/>
      <c r="AH514" s="11">
        <v>2018</v>
      </c>
    </row>
    <row r="515" spans="1:34" s="1" customFormat="1" ht="20.25" customHeight="1" x14ac:dyDescent="0.3">
      <c r="A515" s="72"/>
      <c r="B515" s="4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>
        <f t="shared" si="366"/>
        <v>0</v>
      </c>
      <c r="W515" s="3">
        <f t="shared" si="367"/>
        <v>0</v>
      </c>
      <c r="X515" s="3">
        <f t="shared" si="368"/>
        <v>0</v>
      </c>
      <c r="Y515" s="3">
        <f t="shared" si="369"/>
        <v>0</v>
      </c>
      <c r="Z515" s="3">
        <f t="shared" si="337"/>
        <v>0</v>
      </c>
      <c r="AA515" s="3"/>
      <c r="AB515" s="3"/>
      <c r="AC515" s="3"/>
      <c r="AD515" s="3"/>
      <c r="AE515" s="3"/>
      <c r="AF515" s="3"/>
      <c r="AG515" s="3"/>
      <c r="AH515" s="11">
        <v>2019</v>
      </c>
    </row>
    <row r="516" spans="1:34" s="1" customFormat="1" ht="20.25" customHeight="1" x14ac:dyDescent="0.3">
      <c r="A516" s="72"/>
      <c r="B516" s="4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>
        <f t="shared" si="366"/>
        <v>0</v>
      </c>
      <c r="W516" s="3">
        <f t="shared" si="367"/>
        <v>0</v>
      </c>
      <c r="X516" s="3">
        <f t="shared" si="368"/>
        <v>0</v>
      </c>
      <c r="Y516" s="3">
        <f t="shared" si="369"/>
        <v>0</v>
      </c>
      <c r="Z516" s="3">
        <f t="shared" si="337"/>
        <v>0</v>
      </c>
      <c r="AA516" s="3"/>
      <c r="AB516" s="3"/>
      <c r="AC516" s="3"/>
      <c r="AD516" s="3"/>
      <c r="AE516" s="3"/>
      <c r="AF516" s="3"/>
      <c r="AG516" s="3"/>
      <c r="AH516" s="11">
        <v>2020</v>
      </c>
    </row>
    <row r="517" spans="1:34" s="1" customFormat="1" ht="20.25" customHeight="1" x14ac:dyDescent="0.3">
      <c r="A517" s="72"/>
      <c r="B517" s="4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19"/>
      <c r="S517" s="3"/>
      <c r="T517" s="3"/>
      <c r="U517" s="3"/>
      <c r="V517" s="3">
        <f t="shared" si="366"/>
        <v>0</v>
      </c>
      <c r="W517" s="3">
        <f t="shared" si="367"/>
        <v>0</v>
      </c>
      <c r="X517" s="3">
        <f t="shared" si="368"/>
        <v>0</v>
      </c>
      <c r="Y517" s="3">
        <f t="shared" si="369"/>
        <v>0</v>
      </c>
      <c r="Z517" s="3">
        <f t="shared" ref="Z517:Z520" si="370">SUM(V517:Y517)</f>
        <v>0</v>
      </c>
      <c r="AA517" s="3"/>
      <c r="AB517" s="3"/>
      <c r="AC517" s="3"/>
      <c r="AD517" s="3"/>
      <c r="AE517" s="3"/>
      <c r="AF517" s="3"/>
      <c r="AG517" s="3"/>
      <c r="AH517" s="11">
        <v>2021</v>
      </c>
    </row>
    <row r="518" spans="1:34" s="1" customFormat="1" ht="20.25" customHeight="1" x14ac:dyDescent="0.3">
      <c r="A518" s="72"/>
      <c r="B518" s="49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40"/>
      <c r="S518" s="38"/>
      <c r="T518" s="38"/>
      <c r="U518" s="38"/>
      <c r="V518" s="38">
        <f t="shared" si="366"/>
        <v>0</v>
      </c>
      <c r="W518" s="38">
        <f t="shared" si="367"/>
        <v>0</v>
      </c>
      <c r="X518" s="38">
        <f t="shared" si="368"/>
        <v>0</v>
      </c>
      <c r="Y518" s="38">
        <f t="shared" si="369"/>
        <v>0</v>
      </c>
      <c r="Z518" s="38">
        <f t="shared" si="370"/>
        <v>0</v>
      </c>
      <c r="AA518" s="38"/>
      <c r="AB518" s="38"/>
      <c r="AC518" s="38"/>
      <c r="AD518" s="38"/>
      <c r="AE518" s="38"/>
      <c r="AF518" s="38"/>
      <c r="AG518" s="38"/>
      <c r="AH518" s="39">
        <v>2022</v>
      </c>
    </row>
    <row r="519" spans="1:34" s="1" customFormat="1" ht="20.25" customHeight="1" x14ac:dyDescent="0.3">
      <c r="A519" s="72"/>
      <c r="B519" s="4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>
        <f t="shared" si="366"/>
        <v>0</v>
      </c>
      <c r="W519" s="3">
        <f t="shared" si="367"/>
        <v>0</v>
      </c>
      <c r="X519" s="3">
        <f t="shared" si="368"/>
        <v>0</v>
      </c>
      <c r="Y519" s="3">
        <f t="shared" si="369"/>
        <v>0</v>
      </c>
      <c r="Z519" s="3">
        <f t="shared" si="370"/>
        <v>0</v>
      </c>
      <c r="AA519" s="3"/>
      <c r="AB519" s="3"/>
      <c r="AC519" s="3"/>
      <c r="AD519" s="3"/>
      <c r="AE519" s="3"/>
      <c r="AF519" s="3"/>
      <c r="AG519" s="3"/>
      <c r="AH519" s="11">
        <v>2023</v>
      </c>
    </row>
    <row r="520" spans="1:34" s="1" customFormat="1" ht="20.25" customHeight="1" x14ac:dyDescent="0.3">
      <c r="A520" s="72"/>
      <c r="B520" s="5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>
        <f t="shared" si="366"/>
        <v>0</v>
      </c>
      <c r="W520" s="3">
        <f t="shared" si="367"/>
        <v>0</v>
      </c>
      <c r="X520" s="3">
        <f t="shared" si="368"/>
        <v>0</v>
      </c>
      <c r="Y520" s="3">
        <f t="shared" si="369"/>
        <v>0</v>
      </c>
      <c r="Z520" s="3">
        <f t="shared" si="370"/>
        <v>0</v>
      </c>
      <c r="AA520" s="3"/>
      <c r="AB520" s="3"/>
      <c r="AC520" s="3"/>
      <c r="AD520" s="3"/>
      <c r="AE520" s="3"/>
      <c r="AF520" s="3"/>
      <c r="AG520" s="3"/>
      <c r="AH520" s="11">
        <v>2024</v>
      </c>
    </row>
    <row r="521" spans="1:34" s="15" customFormat="1" ht="20.25" customHeight="1" x14ac:dyDescent="0.3">
      <c r="A521" s="73"/>
      <c r="B521" s="12" t="s">
        <v>26</v>
      </c>
      <c r="C521" s="13">
        <f>SUM(C507:C519)</f>
        <v>0</v>
      </c>
      <c r="D521" s="13">
        <f t="shared" ref="D521:Z521" si="371">SUM(D507:D519)</f>
        <v>0</v>
      </c>
      <c r="E521" s="13">
        <f t="shared" si="371"/>
        <v>0</v>
      </c>
      <c r="F521" s="13">
        <f t="shared" si="371"/>
        <v>0</v>
      </c>
      <c r="G521" s="13">
        <f t="shared" si="371"/>
        <v>0</v>
      </c>
      <c r="H521" s="13">
        <f t="shared" si="371"/>
        <v>0</v>
      </c>
      <c r="I521" s="13">
        <f t="shared" si="371"/>
        <v>149.30000000000001</v>
      </c>
      <c r="J521" s="13">
        <f t="shared" si="371"/>
        <v>0</v>
      </c>
      <c r="K521" s="13">
        <f t="shared" si="371"/>
        <v>592.70000000000005</v>
      </c>
      <c r="L521" s="13">
        <f t="shared" si="371"/>
        <v>742</v>
      </c>
      <c r="M521" s="13">
        <f t="shared" si="371"/>
        <v>0</v>
      </c>
      <c r="N521" s="13">
        <f t="shared" si="371"/>
        <v>0</v>
      </c>
      <c r="O521" s="13">
        <f t="shared" si="371"/>
        <v>0</v>
      </c>
      <c r="P521" s="13">
        <f t="shared" si="371"/>
        <v>0</v>
      </c>
      <c r="Q521" s="13">
        <f t="shared" si="371"/>
        <v>0</v>
      </c>
      <c r="R521" s="13">
        <f t="shared" si="371"/>
        <v>0</v>
      </c>
      <c r="S521" s="13">
        <f t="shared" si="371"/>
        <v>0</v>
      </c>
      <c r="T521" s="13">
        <f t="shared" si="371"/>
        <v>0</v>
      </c>
      <c r="U521" s="13">
        <f t="shared" si="371"/>
        <v>0</v>
      </c>
      <c r="V521" s="13">
        <f t="shared" si="371"/>
        <v>149.30000000000001</v>
      </c>
      <c r="W521" s="13">
        <f t="shared" si="371"/>
        <v>0</v>
      </c>
      <c r="X521" s="13">
        <f t="shared" si="371"/>
        <v>0</v>
      </c>
      <c r="Y521" s="13">
        <f t="shared" si="371"/>
        <v>592.70000000000005</v>
      </c>
      <c r="Z521" s="13">
        <f t="shared" si="371"/>
        <v>742</v>
      </c>
      <c r="AA521" s="13"/>
      <c r="AB521" s="13"/>
      <c r="AC521" s="13"/>
      <c r="AD521" s="13"/>
      <c r="AE521" s="13">
        <f>SUM(AE507:AE516)</f>
        <v>0</v>
      </c>
      <c r="AF521" s="13">
        <f>SUM(AF507:AF516)</f>
        <v>0</v>
      </c>
      <c r="AG521" s="13">
        <f>SUM(AG507:AG516)</f>
        <v>0</v>
      </c>
      <c r="AH521" s="14"/>
    </row>
    <row r="522" spans="1:34" s="1" customFormat="1" ht="20.25" customHeight="1" x14ac:dyDescent="0.3">
      <c r="A522" s="71" t="s">
        <v>104</v>
      </c>
      <c r="B522" s="75" t="s">
        <v>65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>
        <f t="shared" ref="V522:V535" si="372">I522+M522+R522</f>
        <v>0</v>
      </c>
      <c r="W522" s="3">
        <f t="shared" ref="W522:W533" si="373">J522</f>
        <v>0</v>
      </c>
      <c r="X522" s="3">
        <f t="shared" ref="X522:X535" si="374">C522+F522+N522+S522</f>
        <v>0</v>
      </c>
      <c r="Y522" s="3">
        <f t="shared" ref="Y522:Y535" si="375">D522+G522+K522+P522+T522</f>
        <v>0</v>
      </c>
      <c r="Z522" s="3">
        <f t="shared" ref="Z522:Z531" si="376">SUM(V522:Y522)</f>
        <v>0</v>
      </c>
      <c r="AA522" s="3"/>
      <c r="AB522" s="3"/>
      <c r="AC522" s="3"/>
      <c r="AD522" s="3"/>
      <c r="AE522" s="3"/>
      <c r="AF522" s="3"/>
      <c r="AG522" s="3"/>
      <c r="AH522" s="11">
        <v>2011</v>
      </c>
    </row>
    <row r="523" spans="1:34" s="1" customFormat="1" ht="20.25" customHeight="1" x14ac:dyDescent="0.3">
      <c r="A523" s="72"/>
      <c r="B523" s="7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>
        <f t="shared" si="372"/>
        <v>0</v>
      </c>
      <c r="W523" s="3">
        <f t="shared" si="373"/>
        <v>0</v>
      </c>
      <c r="X523" s="3">
        <f t="shared" si="374"/>
        <v>0</v>
      </c>
      <c r="Y523" s="3">
        <f t="shared" si="375"/>
        <v>0</v>
      </c>
      <c r="Z523" s="3">
        <f t="shared" si="376"/>
        <v>0</v>
      </c>
      <c r="AA523" s="3"/>
      <c r="AB523" s="3"/>
      <c r="AC523" s="3"/>
      <c r="AD523" s="3"/>
      <c r="AE523" s="3"/>
      <c r="AF523" s="3"/>
      <c r="AG523" s="3"/>
      <c r="AH523" s="11">
        <v>2012</v>
      </c>
    </row>
    <row r="524" spans="1:34" s="1" customFormat="1" ht="20.25" customHeight="1" x14ac:dyDescent="0.3">
      <c r="A524" s="72"/>
      <c r="B524" s="76"/>
      <c r="C524" s="3"/>
      <c r="D524" s="3"/>
      <c r="E524" s="3"/>
      <c r="F524" s="3"/>
      <c r="G524" s="3"/>
      <c r="H524" s="3"/>
      <c r="I524" s="3">
        <v>191.7</v>
      </c>
      <c r="J524" s="3"/>
      <c r="K524" s="3">
        <v>758.5</v>
      </c>
      <c r="L524" s="3">
        <f>I524+J524+K524</f>
        <v>950.2</v>
      </c>
      <c r="M524" s="3"/>
      <c r="N524" s="3"/>
      <c r="O524" s="3"/>
      <c r="P524" s="3"/>
      <c r="Q524" s="3"/>
      <c r="R524" s="3"/>
      <c r="S524" s="3"/>
      <c r="T524" s="3"/>
      <c r="U524" s="3"/>
      <c r="V524" s="3">
        <f t="shared" si="372"/>
        <v>191.7</v>
      </c>
      <c r="W524" s="3">
        <f t="shared" si="373"/>
        <v>0</v>
      </c>
      <c r="X524" s="3">
        <f t="shared" si="374"/>
        <v>0</v>
      </c>
      <c r="Y524" s="3">
        <f t="shared" si="375"/>
        <v>758.5</v>
      </c>
      <c r="Z524" s="3">
        <f t="shared" si="376"/>
        <v>950.2</v>
      </c>
      <c r="AA524" s="3"/>
      <c r="AB524" s="3"/>
      <c r="AC524" s="3"/>
      <c r="AD524" s="3"/>
      <c r="AE524" s="3"/>
      <c r="AF524" s="3"/>
      <c r="AG524" s="3"/>
      <c r="AH524" s="11">
        <v>2013</v>
      </c>
    </row>
    <row r="525" spans="1:34" s="1" customFormat="1" ht="20.25" customHeight="1" x14ac:dyDescent="0.3">
      <c r="A525" s="72"/>
      <c r="B525" s="76"/>
      <c r="C525" s="3"/>
      <c r="D525" s="3"/>
      <c r="E525" s="3"/>
      <c r="F525" s="3"/>
      <c r="G525" s="3"/>
      <c r="H525" s="3"/>
      <c r="I525" s="3">
        <v>2308.1</v>
      </c>
      <c r="J525" s="3"/>
      <c r="K525" s="3"/>
      <c r="L525" s="3">
        <f>I525+J525+K525</f>
        <v>2308.1</v>
      </c>
      <c r="M525" s="3"/>
      <c r="N525" s="3"/>
      <c r="O525" s="3"/>
      <c r="P525" s="3"/>
      <c r="Q525" s="3"/>
      <c r="R525" s="3"/>
      <c r="S525" s="3"/>
      <c r="T525" s="3"/>
      <c r="U525" s="3"/>
      <c r="V525" s="3">
        <f t="shared" si="372"/>
        <v>2308.1</v>
      </c>
      <c r="W525" s="3">
        <f t="shared" si="373"/>
        <v>0</v>
      </c>
      <c r="X525" s="3">
        <f t="shared" si="374"/>
        <v>0</v>
      </c>
      <c r="Y525" s="3">
        <f t="shared" si="375"/>
        <v>0</v>
      </c>
      <c r="Z525" s="3">
        <f t="shared" si="376"/>
        <v>2308.1</v>
      </c>
      <c r="AA525" s="3"/>
      <c r="AB525" s="3"/>
      <c r="AC525" s="3"/>
      <c r="AD525" s="3"/>
      <c r="AE525" s="3"/>
      <c r="AF525" s="3"/>
      <c r="AG525" s="3"/>
      <c r="AH525" s="11">
        <v>2014</v>
      </c>
    </row>
    <row r="526" spans="1:34" s="1" customFormat="1" ht="20.25" customHeight="1" x14ac:dyDescent="0.3">
      <c r="A526" s="72"/>
      <c r="B526" s="76"/>
      <c r="C526" s="3"/>
      <c r="D526" s="3"/>
      <c r="E526" s="3"/>
      <c r="F526" s="3"/>
      <c r="G526" s="3"/>
      <c r="H526" s="3"/>
      <c r="I526" s="3">
        <v>9</v>
      </c>
      <c r="J526" s="3"/>
      <c r="K526" s="3"/>
      <c r="L526" s="3">
        <f>I526+J526+K526</f>
        <v>9</v>
      </c>
      <c r="M526" s="3"/>
      <c r="N526" s="3"/>
      <c r="O526" s="3"/>
      <c r="P526" s="3"/>
      <c r="Q526" s="3"/>
      <c r="R526" s="3"/>
      <c r="S526" s="3"/>
      <c r="T526" s="3"/>
      <c r="U526" s="3"/>
      <c r="V526" s="3">
        <f t="shared" si="372"/>
        <v>9</v>
      </c>
      <c r="W526" s="3">
        <f t="shared" si="373"/>
        <v>0</v>
      </c>
      <c r="X526" s="3">
        <f t="shared" si="374"/>
        <v>0</v>
      </c>
      <c r="Y526" s="3">
        <f t="shared" si="375"/>
        <v>0</v>
      </c>
      <c r="Z526" s="3">
        <f t="shared" si="376"/>
        <v>9</v>
      </c>
      <c r="AA526" s="3"/>
      <c r="AB526" s="3"/>
      <c r="AC526" s="3"/>
      <c r="AD526" s="3"/>
      <c r="AE526" s="3"/>
      <c r="AF526" s="3"/>
      <c r="AG526" s="3"/>
      <c r="AH526" s="11">
        <v>2015</v>
      </c>
    </row>
    <row r="527" spans="1:34" s="1" customFormat="1" ht="20.25" customHeight="1" x14ac:dyDescent="0.3">
      <c r="A527" s="72"/>
      <c r="B527" s="76"/>
      <c r="C527" s="3"/>
      <c r="D527" s="3"/>
      <c r="E527" s="3"/>
      <c r="F527" s="3"/>
      <c r="G527" s="3"/>
      <c r="H527" s="3"/>
      <c r="I527" s="3">
        <v>200</v>
      </c>
      <c r="J527" s="3"/>
      <c r="K527" s="3"/>
      <c r="L527" s="3">
        <f>I527+J527+K527</f>
        <v>200</v>
      </c>
      <c r="M527" s="3"/>
      <c r="N527" s="3"/>
      <c r="O527" s="3"/>
      <c r="P527" s="3"/>
      <c r="Q527" s="3"/>
      <c r="R527" s="3"/>
      <c r="S527" s="3"/>
      <c r="T527" s="3"/>
      <c r="U527" s="3"/>
      <c r="V527" s="3">
        <f t="shared" si="372"/>
        <v>200</v>
      </c>
      <c r="W527" s="3">
        <f t="shared" si="373"/>
        <v>0</v>
      </c>
      <c r="X527" s="3">
        <f t="shared" si="374"/>
        <v>0</v>
      </c>
      <c r="Y527" s="3">
        <f t="shared" si="375"/>
        <v>0</v>
      </c>
      <c r="Z527" s="3">
        <f t="shared" si="376"/>
        <v>200</v>
      </c>
      <c r="AA527" s="3"/>
      <c r="AB527" s="3"/>
      <c r="AC527" s="3"/>
      <c r="AD527" s="3"/>
      <c r="AE527" s="3"/>
      <c r="AF527" s="3"/>
      <c r="AG527" s="3"/>
      <c r="AH527" s="11">
        <v>2016</v>
      </c>
    </row>
    <row r="528" spans="1:34" s="1" customFormat="1" ht="20.25" customHeight="1" x14ac:dyDescent="0.3">
      <c r="A528" s="72"/>
      <c r="B528" s="76"/>
      <c r="C528" s="3"/>
      <c r="D528" s="3"/>
      <c r="E528" s="3"/>
      <c r="F528" s="3"/>
      <c r="G528" s="3"/>
      <c r="H528" s="3"/>
      <c r="I528" s="3">
        <f>363+7.3</f>
        <v>370.3</v>
      </c>
      <c r="J528" s="3"/>
      <c r="K528" s="3"/>
      <c r="L528" s="3">
        <f>I528+J528+K528</f>
        <v>370.3</v>
      </c>
      <c r="M528" s="3"/>
      <c r="N528" s="3"/>
      <c r="O528" s="3"/>
      <c r="P528" s="3"/>
      <c r="Q528" s="3"/>
      <c r="R528" s="3"/>
      <c r="S528" s="3"/>
      <c r="T528" s="3"/>
      <c r="U528" s="3"/>
      <c r="V528" s="3">
        <f t="shared" si="372"/>
        <v>370.3</v>
      </c>
      <c r="W528" s="3">
        <f t="shared" si="373"/>
        <v>0</v>
      </c>
      <c r="X528" s="3">
        <f t="shared" si="374"/>
        <v>0</v>
      </c>
      <c r="Y528" s="3">
        <f t="shared" si="375"/>
        <v>0</v>
      </c>
      <c r="Z528" s="3">
        <f t="shared" si="376"/>
        <v>370.3</v>
      </c>
      <c r="AA528" s="3"/>
      <c r="AB528" s="3"/>
      <c r="AC528" s="3"/>
      <c r="AD528" s="3"/>
      <c r="AE528" s="3"/>
      <c r="AF528" s="3"/>
      <c r="AG528" s="3"/>
      <c r="AH528" s="11">
        <v>2017</v>
      </c>
    </row>
    <row r="529" spans="1:34" s="1" customFormat="1" ht="20.25" customHeight="1" x14ac:dyDescent="0.3">
      <c r="A529" s="72"/>
      <c r="B529" s="7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>
        <f t="shared" si="372"/>
        <v>0</v>
      </c>
      <c r="W529" s="3">
        <f t="shared" si="373"/>
        <v>0</v>
      </c>
      <c r="X529" s="3">
        <f t="shared" si="374"/>
        <v>0</v>
      </c>
      <c r="Y529" s="3">
        <f t="shared" si="375"/>
        <v>0</v>
      </c>
      <c r="Z529" s="3">
        <f t="shared" si="376"/>
        <v>0</v>
      </c>
      <c r="AA529" s="3"/>
      <c r="AB529" s="3"/>
      <c r="AC529" s="3"/>
      <c r="AD529" s="3"/>
      <c r="AE529" s="3"/>
      <c r="AF529" s="3"/>
      <c r="AG529" s="3"/>
      <c r="AH529" s="11">
        <v>2018</v>
      </c>
    </row>
    <row r="530" spans="1:34" s="1" customFormat="1" ht="20.25" customHeight="1" x14ac:dyDescent="0.3">
      <c r="A530" s="72"/>
      <c r="B530" s="7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>
        <f t="shared" si="372"/>
        <v>0</v>
      </c>
      <c r="W530" s="3">
        <f t="shared" si="373"/>
        <v>0</v>
      </c>
      <c r="X530" s="3">
        <f t="shared" si="374"/>
        <v>0</v>
      </c>
      <c r="Y530" s="3">
        <f t="shared" si="375"/>
        <v>0</v>
      </c>
      <c r="Z530" s="3">
        <f t="shared" si="376"/>
        <v>0</v>
      </c>
      <c r="AA530" s="3"/>
      <c r="AB530" s="3"/>
      <c r="AC530" s="3"/>
      <c r="AD530" s="3"/>
      <c r="AE530" s="3"/>
      <c r="AF530" s="3"/>
      <c r="AG530" s="3"/>
      <c r="AH530" s="11">
        <v>2019</v>
      </c>
    </row>
    <row r="531" spans="1:34" s="1" customFormat="1" ht="23.25" customHeight="1" x14ac:dyDescent="0.3">
      <c r="A531" s="72"/>
      <c r="B531" s="7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>
        <f t="shared" si="372"/>
        <v>0</v>
      </c>
      <c r="W531" s="3">
        <f t="shared" si="373"/>
        <v>0</v>
      </c>
      <c r="X531" s="3">
        <f t="shared" si="374"/>
        <v>0</v>
      </c>
      <c r="Y531" s="3">
        <f t="shared" si="375"/>
        <v>0</v>
      </c>
      <c r="Z531" s="3">
        <f t="shared" si="376"/>
        <v>0</v>
      </c>
      <c r="AA531" s="3"/>
      <c r="AB531" s="3"/>
      <c r="AC531" s="3"/>
      <c r="AD531" s="3"/>
      <c r="AE531" s="3"/>
      <c r="AF531" s="3"/>
      <c r="AG531" s="3"/>
      <c r="AH531" s="11">
        <v>2020</v>
      </c>
    </row>
    <row r="532" spans="1:34" s="1" customFormat="1" ht="20.25" customHeight="1" x14ac:dyDescent="0.3">
      <c r="A532" s="72"/>
      <c r="B532" s="7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19"/>
      <c r="S532" s="3"/>
      <c r="T532" s="3"/>
      <c r="U532" s="3"/>
      <c r="V532" s="3">
        <f t="shared" si="372"/>
        <v>0</v>
      </c>
      <c r="W532" s="3">
        <f t="shared" si="373"/>
        <v>0</v>
      </c>
      <c r="X532" s="3">
        <f t="shared" si="374"/>
        <v>0</v>
      </c>
      <c r="Y532" s="3">
        <f t="shared" si="375"/>
        <v>0</v>
      </c>
      <c r="Z532" s="3">
        <f t="shared" ref="Z532:Z535" si="377">SUM(V532:Y532)</f>
        <v>0</v>
      </c>
      <c r="AA532" s="3"/>
      <c r="AB532" s="3"/>
      <c r="AC532" s="3"/>
      <c r="AD532" s="3"/>
      <c r="AE532" s="3"/>
      <c r="AF532" s="3"/>
      <c r="AG532" s="3"/>
      <c r="AH532" s="11">
        <v>2021</v>
      </c>
    </row>
    <row r="533" spans="1:34" s="1" customFormat="1" ht="20.25" customHeight="1" x14ac:dyDescent="0.3">
      <c r="A533" s="72"/>
      <c r="B533" s="76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40"/>
      <c r="S533" s="38"/>
      <c r="T533" s="38"/>
      <c r="U533" s="38"/>
      <c r="V533" s="38">
        <f t="shared" si="372"/>
        <v>0</v>
      </c>
      <c r="W533" s="38">
        <f t="shared" si="373"/>
        <v>0</v>
      </c>
      <c r="X533" s="38">
        <f t="shared" si="374"/>
        <v>0</v>
      </c>
      <c r="Y533" s="38">
        <f t="shared" si="375"/>
        <v>0</v>
      </c>
      <c r="Z533" s="38">
        <f t="shared" si="377"/>
        <v>0</v>
      </c>
      <c r="AA533" s="38"/>
      <c r="AB533" s="38"/>
      <c r="AC533" s="38"/>
      <c r="AD533" s="38"/>
      <c r="AE533" s="38"/>
      <c r="AF533" s="38"/>
      <c r="AG533" s="38"/>
      <c r="AH533" s="39">
        <v>2022</v>
      </c>
    </row>
    <row r="534" spans="1:34" s="1" customFormat="1" ht="20.25" customHeight="1" x14ac:dyDescent="0.3">
      <c r="A534" s="72"/>
      <c r="B534" s="7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>
        <f t="shared" si="372"/>
        <v>0</v>
      </c>
      <c r="W534" s="3">
        <f>J534</f>
        <v>0</v>
      </c>
      <c r="X534" s="3">
        <f t="shared" si="374"/>
        <v>0</v>
      </c>
      <c r="Y534" s="3">
        <f t="shared" si="375"/>
        <v>0</v>
      </c>
      <c r="Z534" s="3">
        <f t="shared" si="377"/>
        <v>0</v>
      </c>
      <c r="AA534" s="3"/>
      <c r="AB534" s="3"/>
      <c r="AC534" s="3"/>
      <c r="AD534" s="3"/>
      <c r="AE534" s="3"/>
      <c r="AF534" s="3"/>
      <c r="AG534" s="3"/>
      <c r="AH534" s="11">
        <v>2023</v>
      </c>
    </row>
    <row r="535" spans="1:34" s="1" customFormat="1" ht="20.25" customHeight="1" x14ac:dyDescent="0.3">
      <c r="A535" s="72"/>
      <c r="B535" s="77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>
        <f t="shared" si="372"/>
        <v>0</v>
      </c>
      <c r="W535" s="3">
        <f>J535</f>
        <v>0</v>
      </c>
      <c r="X535" s="3">
        <f t="shared" si="374"/>
        <v>0</v>
      </c>
      <c r="Y535" s="3">
        <f t="shared" si="375"/>
        <v>0</v>
      </c>
      <c r="Z535" s="3">
        <f t="shared" si="377"/>
        <v>0</v>
      </c>
      <c r="AA535" s="3"/>
      <c r="AB535" s="3"/>
      <c r="AC535" s="3"/>
      <c r="AD535" s="3"/>
      <c r="AE535" s="3"/>
      <c r="AF535" s="3"/>
      <c r="AG535" s="3"/>
      <c r="AH535" s="11">
        <v>2024</v>
      </c>
    </row>
    <row r="536" spans="1:34" s="15" customFormat="1" ht="20.25" customHeight="1" x14ac:dyDescent="0.3">
      <c r="A536" s="73"/>
      <c r="B536" s="12" t="s">
        <v>26</v>
      </c>
      <c r="C536" s="13">
        <f>SUM(C522:C534)</f>
        <v>0</v>
      </c>
      <c r="D536" s="13">
        <f t="shared" ref="D536:Z536" si="378">SUM(D522:D534)</f>
        <v>0</v>
      </c>
      <c r="E536" s="13">
        <f t="shared" si="378"/>
        <v>0</v>
      </c>
      <c r="F536" s="13">
        <f t="shared" si="378"/>
        <v>0</v>
      </c>
      <c r="G536" s="13">
        <f t="shared" si="378"/>
        <v>0</v>
      </c>
      <c r="H536" s="13">
        <f t="shared" si="378"/>
        <v>0</v>
      </c>
      <c r="I536" s="13">
        <f t="shared" si="378"/>
        <v>3079.1</v>
      </c>
      <c r="J536" s="13">
        <f t="shared" si="378"/>
        <v>0</v>
      </c>
      <c r="K536" s="13">
        <f t="shared" si="378"/>
        <v>758.5</v>
      </c>
      <c r="L536" s="13">
        <f t="shared" si="378"/>
        <v>3837.6000000000004</v>
      </c>
      <c r="M536" s="13">
        <f t="shared" si="378"/>
        <v>0</v>
      </c>
      <c r="N536" s="13">
        <f t="shared" si="378"/>
        <v>0</v>
      </c>
      <c r="O536" s="13">
        <f t="shared" si="378"/>
        <v>0</v>
      </c>
      <c r="P536" s="13">
        <f t="shared" si="378"/>
        <v>0</v>
      </c>
      <c r="Q536" s="13">
        <f t="shared" si="378"/>
        <v>0</v>
      </c>
      <c r="R536" s="13">
        <f t="shared" si="378"/>
        <v>0</v>
      </c>
      <c r="S536" s="13">
        <f t="shared" si="378"/>
        <v>0</v>
      </c>
      <c r="T536" s="13">
        <f t="shared" si="378"/>
        <v>0</v>
      </c>
      <c r="U536" s="13">
        <f t="shared" si="378"/>
        <v>0</v>
      </c>
      <c r="V536" s="13">
        <f t="shared" si="378"/>
        <v>3079.1</v>
      </c>
      <c r="W536" s="13">
        <f>SUM(W522:W534)</f>
        <v>0</v>
      </c>
      <c r="X536" s="13">
        <f t="shared" si="378"/>
        <v>0</v>
      </c>
      <c r="Y536" s="13">
        <f t="shared" si="378"/>
        <v>758.5</v>
      </c>
      <c r="Z536" s="13">
        <f t="shared" si="378"/>
        <v>3837.6000000000004</v>
      </c>
      <c r="AA536" s="13"/>
      <c r="AB536" s="13"/>
      <c r="AC536" s="13"/>
      <c r="AD536" s="13"/>
      <c r="AE536" s="13"/>
      <c r="AF536" s="13"/>
      <c r="AG536" s="13"/>
      <c r="AH536" s="14"/>
    </row>
    <row r="537" spans="1:34" s="1" customFormat="1" ht="20.25" customHeight="1" x14ac:dyDescent="0.3">
      <c r="A537" s="71" t="s">
        <v>105</v>
      </c>
      <c r="B537" s="48" t="s">
        <v>61</v>
      </c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>
        <f t="shared" ref="V537:V550" si="379">I537+M537+R537</f>
        <v>0</v>
      </c>
      <c r="W537" s="3">
        <f t="shared" ref="W537:W550" si="380">J537</f>
        <v>0</v>
      </c>
      <c r="X537" s="3">
        <f t="shared" ref="X537:X550" si="381">C537+F537+N537+S537</f>
        <v>0</v>
      </c>
      <c r="Y537" s="3">
        <f t="shared" ref="Y537:Y550" si="382">D537+G537+K537+P537+T537</f>
        <v>0</v>
      </c>
      <c r="Z537" s="3">
        <v>0</v>
      </c>
      <c r="AA537" s="3"/>
      <c r="AB537" s="3"/>
      <c r="AC537" s="3"/>
      <c r="AD537" s="3"/>
      <c r="AE537" s="3"/>
      <c r="AF537" s="3"/>
      <c r="AG537" s="3"/>
      <c r="AH537" s="11">
        <v>2011</v>
      </c>
    </row>
    <row r="538" spans="1:34" s="1" customFormat="1" ht="20.25" customHeight="1" x14ac:dyDescent="0.3">
      <c r="A538" s="72"/>
      <c r="B538" s="4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>
        <f t="shared" si="379"/>
        <v>0</v>
      </c>
      <c r="W538" s="3">
        <f t="shared" si="380"/>
        <v>0</v>
      </c>
      <c r="X538" s="3">
        <f t="shared" si="381"/>
        <v>0</v>
      </c>
      <c r="Y538" s="3">
        <f t="shared" si="382"/>
        <v>0</v>
      </c>
      <c r="Z538" s="3">
        <v>0</v>
      </c>
      <c r="AA538" s="3"/>
      <c r="AB538" s="3"/>
      <c r="AC538" s="3"/>
      <c r="AD538" s="3"/>
      <c r="AE538" s="3"/>
      <c r="AF538" s="3"/>
      <c r="AG538" s="3"/>
      <c r="AH538" s="11">
        <v>2012</v>
      </c>
    </row>
    <row r="539" spans="1:34" s="1" customFormat="1" ht="20.25" customHeight="1" x14ac:dyDescent="0.3">
      <c r="A539" s="72"/>
      <c r="B539" s="4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>
        <f t="shared" si="379"/>
        <v>0</v>
      </c>
      <c r="W539" s="3">
        <f t="shared" si="380"/>
        <v>0</v>
      </c>
      <c r="X539" s="3">
        <f t="shared" si="381"/>
        <v>0</v>
      </c>
      <c r="Y539" s="3">
        <f t="shared" si="382"/>
        <v>0</v>
      </c>
      <c r="Z539" s="3">
        <v>0</v>
      </c>
      <c r="AA539" s="3"/>
      <c r="AB539" s="3"/>
      <c r="AC539" s="3"/>
      <c r="AD539" s="3"/>
      <c r="AE539" s="3"/>
      <c r="AF539" s="3"/>
      <c r="AG539" s="3"/>
      <c r="AH539" s="11">
        <v>2013</v>
      </c>
    </row>
    <row r="540" spans="1:34" s="1" customFormat="1" ht="20.25" customHeight="1" x14ac:dyDescent="0.3">
      <c r="A540" s="72"/>
      <c r="B540" s="4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>
        <f t="shared" si="379"/>
        <v>0</v>
      </c>
      <c r="W540" s="3">
        <f t="shared" si="380"/>
        <v>0</v>
      </c>
      <c r="X540" s="3">
        <f t="shared" si="381"/>
        <v>0</v>
      </c>
      <c r="Y540" s="3">
        <f t="shared" si="382"/>
        <v>0</v>
      </c>
      <c r="Z540" s="3">
        <v>0</v>
      </c>
      <c r="AA540" s="3"/>
      <c r="AB540" s="3"/>
      <c r="AC540" s="3"/>
      <c r="AD540" s="3"/>
      <c r="AE540" s="3"/>
      <c r="AF540" s="3"/>
      <c r="AG540" s="3"/>
      <c r="AH540" s="11">
        <v>2014</v>
      </c>
    </row>
    <row r="541" spans="1:34" s="1" customFormat="1" ht="20.25" customHeight="1" x14ac:dyDescent="0.3">
      <c r="A541" s="72"/>
      <c r="B541" s="4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>
        <v>694.4</v>
      </c>
      <c r="S541" s="3"/>
      <c r="T541" s="3">
        <v>2777.6</v>
      </c>
      <c r="U541" s="3">
        <f>SUM(R541:T541)</f>
        <v>3472</v>
      </c>
      <c r="V541" s="3">
        <f t="shared" si="379"/>
        <v>694.4</v>
      </c>
      <c r="W541" s="3">
        <f t="shared" si="380"/>
        <v>0</v>
      </c>
      <c r="X541" s="3">
        <f t="shared" si="381"/>
        <v>0</v>
      </c>
      <c r="Y541" s="3">
        <f t="shared" si="382"/>
        <v>2777.6</v>
      </c>
      <c r="Z541" s="3">
        <f>SUM(V541:Y541)</f>
        <v>3472</v>
      </c>
      <c r="AA541" s="3"/>
      <c r="AB541" s="3"/>
      <c r="AC541" s="3"/>
      <c r="AD541" s="3"/>
      <c r="AE541" s="3"/>
      <c r="AF541" s="3"/>
      <c r="AG541" s="3"/>
      <c r="AH541" s="11">
        <v>2015</v>
      </c>
    </row>
    <row r="542" spans="1:34" s="1" customFormat="1" ht="20.25" customHeight="1" x14ac:dyDescent="0.3">
      <c r="A542" s="72"/>
      <c r="B542" s="4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>
        <f t="shared" si="379"/>
        <v>0</v>
      </c>
      <c r="W542" s="3">
        <f t="shared" si="380"/>
        <v>0</v>
      </c>
      <c r="X542" s="3">
        <f t="shared" si="381"/>
        <v>0</v>
      </c>
      <c r="Y542" s="3">
        <f t="shared" si="382"/>
        <v>0</v>
      </c>
      <c r="Z542" s="3">
        <v>0</v>
      </c>
      <c r="AA542" s="3"/>
      <c r="AB542" s="3"/>
      <c r="AC542" s="3"/>
      <c r="AD542" s="3"/>
      <c r="AE542" s="3"/>
      <c r="AF542" s="3"/>
      <c r="AG542" s="3"/>
      <c r="AH542" s="11">
        <v>2016</v>
      </c>
    </row>
    <row r="543" spans="1:34" s="1" customFormat="1" ht="20.25" customHeight="1" x14ac:dyDescent="0.3">
      <c r="A543" s="72"/>
      <c r="B543" s="4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>
        <f t="shared" si="379"/>
        <v>0</v>
      </c>
      <c r="W543" s="3">
        <f t="shared" si="380"/>
        <v>0</v>
      </c>
      <c r="X543" s="3">
        <f t="shared" si="381"/>
        <v>0</v>
      </c>
      <c r="Y543" s="3">
        <f t="shared" si="382"/>
        <v>0</v>
      </c>
      <c r="Z543" s="3">
        <f>SUM(V543:Y543)</f>
        <v>0</v>
      </c>
      <c r="AA543" s="3"/>
      <c r="AB543" s="3"/>
      <c r="AC543" s="3"/>
      <c r="AD543" s="3"/>
      <c r="AE543" s="3"/>
      <c r="AF543" s="3"/>
      <c r="AG543" s="3"/>
      <c r="AH543" s="11">
        <v>2017</v>
      </c>
    </row>
    <row r="544" spans="1:34" s="1" customFormat="1" ht="20.25" customHeight="1" x14ac:dyDescent="0.3">
      <c r="A544" s="72"/>
      <c r="B544" s="4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>
        <f t="shared" si="379"/>
        <v>0</v>
      </c>
      <c r="W544" s="3">
        <f t="shared" si="380"/>
        <v>0</v>
      </c>
      <c r="X544" s="3">
        <f t="shared" si="381"/>
        <v>0</v>
      </c>
      <c r="Y544" s="3">
        <f t="shared" si="382"/>
        <v>0</v>
      </c>
      <c r="Z544" s="3">
        <v>0</v>
      </c>
      <c r="AA544" s="3"/>
      <c r="AB544" s="3"/>
      <c r="AC544" s="3"/>
      <c r="AD544" s="3"/>
      <c r="AE544" s="3"/>
      <c r="AF544" s="3"/>
      <c r="AG544" s="3"/>
      <c r="AH544" s="11">
        <v>2018</v>
      </c>
    </row>
    <row r="545" spans="1:34" s="1" customFormat="1" ht="20.25" customHeight="1" x14ac:dyDescent="0.3">
      <c r="A545" s="72"/>
      <c r="B545" s="4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>
        <f t="shared" si="379"/>
        <v>0</v>
      </c>
      <c r="W545" s="3">
        <f t="shared" si="380"/>
        <v>0</v>
      </c>
      <c r="X545" s="3">
        <f t="shared" si="381"/>
        <v>0</v>
      </c>
      <c r="Y545" s="3">
        <f t="shared" si="382"/>
        <v>0</v>
      </c>
      <c r="Z545" s="3">
        <v>0</v>
      </c>
      <c r="AA545" s="3"/>
      <c r="AB545" s="3"/>
      <c r="AC545" s="3"/>
      <c r="AD545" s="3"/>
      <c r="AE545" s="3"/>
      <c r="AF545" s="3"/>
      <c r="AG545" s="3"/>
      <c r="AH545" s="11">
        <v>2019</v>
      </c>
    </row>
    <row r="546" spans="1:34" s="1" customFormat="1" ht="20.25" customHeight="1" x14ac:dyDescent="0.3">
      <c r="A546" s="72"/>
      <c r="B546" s="4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>
        <f t="shared" si="379"/>
        <v>0</v>
      </c>
      <c r="W546" s="3">
        <f t="shared" si="380"/>
        <v>0</v>
      </c>
      <c r="X546" s="3">
        <f t="shared" si="381"/>
        <v>0</v>
      </c>
      <c r="Y546" s="3">
        <f t="shared" si="382"/>
        <v>0</v>
      </c>
      <c r="Z546" s="3">
        <v>0</v>
      </c>
      <c r="AA546" s="3"/>
      <c r="AB546" s="3"/>
      <c r="AC546" s="3"/>
      <c r="AD546" s="3"/>
      <c r="AE546" s="3"/>
      <c r="AF546" s="3"/>
      <c r="AG546" s="3"/>
      <c r="AH546" s="11">
        <v>2020</v>
      </c>
    </row>
    <row r="547" spans="1:34" s="1" customFormat="1" ht="20.25" customHeight="1" x14ac:dyDescent="0.3">
      <c r="A547" s="72"/>
      <c r="B547" s="4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19"/>
      <c r="S547" s="3"/>
      <c r="T547" s="3"/>
      <c r="U547" s="3"/>
      <c r="V547" s="3">
        <f t="shared" si="379"/>
        <v>0</v>
      </c>
      <c r="W547" s="3">
        <f t="shared" si="380"/>
        <v>0</v>
      </c>
      <c r="X547" s="3">
        <f t="shared" si="381"/>
        <v>0</v>
      </c>
      <c r="Y547" s="3">
        <f t="shared" si="382"/>
        <v>0</v>
      </c>
      <c r="Z547" s="3">
        <f t="shared" ref="Z547:Z550" si="383">SUM(V547:Y547)</f>
        <v>0</v>
      </c>
      <c r="AA547" s="3"/>
      <c r="AB547" s="3"/>
      <c r="AC547" s="3"/>
      <c r="AD547" s="3"/>
      <c r="AE547" s="3"/>
      <c r="AF547" s="3"/>
      <c r="AG547" s="3"/>
      <c r="AH547" s="11">
        <v>2021</v>
      </c>
    </row>
    <row r="548" spans="1:34" s="1" customFormat="1" ht="20.25" customHeight="1" x14ac:dyDescent="0.3">
      <c r="A548" s="72"/>
      <c r="B548" s="49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40"/>
      <c r="S548" s="38"/>
      <c r="T548" s="38"/>
      <c r="U548" s="38"/>
      <c r="V548" s="38">
        <f t="shared" si="379"/>
        <v>0</v>
      </c>
      <c r="W548" s="38">
        <f t="shared" si="380"/>
        <v>0</v>
      </c>
      <c r="X548" s="38">
        <f t="shared" si="381"/>
        <v>0</v>
      </c>
      <c r="Y548" s="38">
        <f t="shared" si="382"/>
        <v>0</v>
      </c>
      <c r="Z548" s="38">
        <f t="shared" si="383"/>
        <v>0</v>
      </c>
      <c r="AA548" s="38"/>
      <c r="AB548" s="38"/>
      <c r="AC548" s="38"/>
      <c r="AD548" s="38"/>
      <c r="AE548" s="38"/>
      <c r="AF548" s="38"/>
      <c r="AG548" s="38"/>
      <c r="AH548" s="39">
        <v>2022</v>
      </c>
    </row>
    <row r="549" spans="1:34" s="1" customFormat="1" ht="20.25" customHeight="1" x14ac:dyDescent="0.3">
      <c r="A549" s="72"/>
      <c r="B549" s="4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>
        <f t="shared" si="379"/>
        <v>0</v>
      </c>
      <c r="W549" s="3">
        <f t="shared" si="380"/>
        <v>0</v>
      </c>
      <c r="X549" s="3">
        <f t="shared" si="381"/>
        <v>0</v>
      </c>
      <c r="Y549" s="3">
        <f t="shared" si="382"/>
        <v>0</v>
      </c>
      <c r="Z549" s="3">
        <f t="shared" si="383"/>
        <v>0</v>
      </c>
      <c r="AA549" s="3"/>
      <c r="AB549" s="3"/>
      <c r="AC549" s="3"/>
      <c r="AD549" s="3"/>
      <c r="AE549" s="3"/>
      <c r="AF549" s="3"/>
      <c r="AG549" s="3"/>
      <c r="AH549" s="11">
        <v>2023</v>
      </c>
    </row>
    <row r="550" spans="1:34" s="1" customFormat="1" ht="20.25" customHeight="1" x14ac:dyDescent="0.3">
      <c r="A550" s="72"/>
      <c r="B550" s="4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>
        <f t="shared" si="379"/>
        <v>0</v>
      </c>
      <c r="W550" s="3">
        <f t="shared" si="380"/>
        <v>0</v>
      </c>
      <c r="X550" s="3">
        <f t="shared" si="381"/>
        <v>0</v>
      </c>
      <c r="Y550" s="3">
        <f t="shared" si="382"/>
        <v>0</v>
      </c>
      <c r="Z550" s="3">
        <f t="shared" si="383"/>
        <v>0</v>
      </c>
      <c r="AA550" s="3"/>
      <c r="AB550" s="3"/>
      <c r="AC550" s="3"/>
      <c r="AD550" s="3"/>
      <c r="AE550" s="3"/>
      <c r="AF550" s="3"/>
      <c r="AG550" s="3"/>
      <c r="AH550" s="11">
        <v>2024</v>
      </c>
    </row>
    <row r="551" spans="1:34" s="15" customFormat="1" ht="20.25" customHeight="1" x14ac:dyDescent="0.3">
      <c r="A551" s="73"/>
      <c r="B551" s="12" t="s">
        <v>26</v>
      </c>
      <c r="C551" s="13">
        <f t="shared" ref="C551:Z551" si="384">SUM(C537:C549)</f>
        <v>0</v>
      </c>
      <c r="D551" s="13">
        <f t="shared" si="384"/>
        <v>0</v>
      </c>
      <c r="E551" s="13">
        <f t="shared" si="384"/>
        <v>0</v>
      </c>
      <c r="F551" s="13">
        <f t="shared" si="384"/>
        <v>0</v>
      </c>
      <c r="G551" s="13">
        <f t="shared" si="384"/>
        <v>0</v>
      </c>
      <c r="H551" s="13">
        <f t="shared" si="384"/>
        <v>0</v>
      </c>
      <c r="I551" s="13">
        <f t="shared" si="384"/>
        <v>0</v>
      </c>
      <c r="J551" s="13">
        <f t="shared" si="384"/>
        <v>0</v>
      </c>
      <c r="K551" s="13">
        <f t="shared" si="384"/>
        <v>0</v>
      </c>
      <c r="L551" s="13">
        <f t="shared" si="384"/>
        <v>0</v>
      </c>
      <c r="M551" s="13">
        <f t="shared" si="384"/>
        <v>0</v>
      </c>
      <c r="N551" s="13">
        <f t="shared" si="384"/>
        <v>0</v>
      </c>
      <c r="O551" s="13">
        <f t="shared" si="384"/>
        <v>0</v>
      </c>
      <c r="P551" s="13">
        <f t="shared" si="384"/>
        <v>0</v>
      </c>
      <c r="Q551" s="13">
        <f t="shared" si="384"/>
        <v>0</v>
      </c>
      <c r="R551" s="13">
        <f t="shared" si="384"/>
        <v>694.4</v>
      </c>
      <c r="S551" s="13">
        <f t="shared" si="384"/>
        <v>0</v>
      </c>
      <c r="T551" s="13">
        <f t="shared" si="384"/>
        <v>2777.6</v>
      </c>
      <c r="U551" s="13">
        <f t="shared" si="384"/>
        <v>3472</v>
      </c>
      <c r="V551" s="13">
        <f t="shared" si="384"/>
        <v>694.4</v>
      </c>
      <c r="W551" s="13">
        <f t="shared" si="384"/>
        <v>0</v>
      </c>
      <c r="X551" s="13">
        <f t="shared" si="384"/>
        <v>0</v>
      </c>
      <c r="Y551" s="13">
        <f t="shared" si="384"/>
        <v>2777.6</v>
      </c>
      <c r="Z551" s="13">
        <f t="shared" si="384"/>
        <v>3472</v>
      </c>
      <c r="AA551" s="13"/>
      <c r="AB551" s="13"/>
      <c r="AC551" s="13"/>
      <c r="AD551" s="13"/>
      <c r="AE551" s="13"/>
      <c r="AF551" s="13"/>
      <c r="AG551" s="13"/>
      <c r="AH551" s="14"/>
    </row>
    <row r="552" spans="1:34" s="1" customFormat="1" ht="20.25" customHeight="1" x14ac:dyDescent="0.3">
      <c r="A552" s="71" t="s">
        <v>106</v>
      </c>
      <c r="B552" s="48" t="s">
        <v>52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>
        <f t="shared" ref="V552:V565" si="385">I552+M552+R552</f>
        <v>0</v>
      </c>
      <c r="W552" s="3">
        <f t="shared" ref="W552:W565" si="386">J552</f>
        <v>0</v>
      </c>
      <c r="X552" s="3">
        <f t="shared" ref="X552:X565" si="387">C552+F552+N552+S552</f>
        <v>0</v>
      </c>
      <c r="Y552" s="3">
        <f t="shared" ref="Y552:Y563" si="388">D552+G552+K552+P552+T552</f>
        <v>0</v>
      </c>
      <c r="Z552" s="3">
        <f>V552</f>
        <v>0</v>
      </c>
      <c r="AA552" s="3"/>
      <c r="AB552" s="3"/>
      <c r="AC552" s="3"/>
      <c r="AD552" s="3"/>
      <c r="AE552" s="3"/>
      <c r="AF552" s="3"/>
      <c r="AG552" s="3"/>
      <c r="AH552" s="11">
        <v>2011</v>
      </c>
    </row>
    <row r="553" spans="1:34" s="1" customFormat="1" ht="20.25" customHeight="1" x14ac:dyDescent="0.3">
      <c r="A553" s="72"/>
      <c r="B553" s="4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>
        <f t="shared" si="385"/>
        <v>0</v>
      </c>
      <c r="W553" s="3">
        <f t="shared" si="386"/>
        <v>0</v>
      </c>
      <c r="X553" s="3">
        <f t="shared" si="387"/>
        <v>0</v>
      </c>
      <c r="Y553" s="3">
        <f t="shared" si="388"/>
        <v>0</v>
      </c>
      <c r="Z553" s="3">
        <f>V553</f>
        <v>0</v>
      </c>
      <c r="AA553" s="3"/>
      <c r="AB553" s="3"/>
      <c r="AC553" s="3"/>
      <c r="AD553" s="3"/>
      <c r="AE553" s="3"/>
      <c r="AF553" s="3"/>
      <c r="AG553" s="3"/>
      <c r="AH553" s="11">
        <v>2012</v>
      </c>
    </row>
    <row r="554" spans="1:34" s="1" customFormat="1" ht="20.25" customHeight="1" x14ac:dyDescent="0.3">
      <c r="A554" s="72"/>
      <c r="B554" s="4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>
        <f t="shared" si="385"/>
        <v>0</v>
      </c>
      <c r="W554" s="3">
        <f t="shared" si="386"/>
        <v>0</v>
      </c>
      <c r="X554" s="3">
        <f t="shared" si="387"/>
        <v>0</v>
      </c>
      <c r="Y554" s="3">
        <f t="shared" si="388"/>
        <v>0</v>
      </c>
      <c r="Z554" s="3">
        <f t="shared" ref="Z554:Z561" si="389">V554</f>
        <v>0</v>
      </c>
      <c r="AA554" s="3"/>
      <c r="AB554" s="3"/>
      <c r="AC554" s="3"/>
      <c r="AD554" s="3"/>
      <c r="AE554" s="3"/>
      <c r="AF554" s="3"/>
      <c r="AG554" s="3"/>
      <c r="AH554" s="11">
        <v>2013</v>
      </c>
    </row>
    <row r="555" spans="1:34" s="1" customFormat="1" ht="20.25" customHeight="1" x14ac:dyDescent="0.3">
      <c r="A555" s="72"/>
      <c r="B555" s="4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>
        <f t="shared" si="385"/>
        <v>0</v>
      </c>
      <c r="W555" s="3">
        <f t="shared" si="386"/>
        <v>0</v>
      </c>
      <c r="X555" s="3">
        <f t="shared" si="387"/>
        <v>0</v>
      </c>
      <c r="Y555" s="3">
        <f t="shared" si="388"/>
        <v>0</v>
      </c>
      <c r="Z555" s="3">
        <f t="shared" si="389"/>
        <v>0</v>
      </c>
      <c r="AA555" s="3"/>
      <c r="AB555" s="3"/>
      <c r="AC555" s="3"/>
      <c r="AD555" s="3"/>
      <c r="AE555" s="3"/>
      <c r="AF555" s="3"/>
      <c r="AG555" s="3"/>
      <c r="AH555" s="11">
        <v>2014</v>
      </c>
    </row>
    <row r="556" spans="1:34" s="1" customFormat="1" ht="20.25" customHeight="1" x14ac:dyDescent="0.3">
      <c r="A556" s="72"/>
      <c r="B556" s="49"/>
      <c r="C556" s="3"/>
      <c r="D556" s="3"/>
      <c r="E556" s="3"/>
      <c r="F556" s="3"/>
      <c r="G556" s="3"/>
      <c r="H556" s="3"/>
      <c r="I556" s="3">
        <v>4576.2</v>
      </c>
      <c r="J556" s="3"/>
      <c r="K556" s="3"/>
      <c r="L556" s="3">
        <f>SUM(I556:K556)</f>
        <v>4576.2</v>
      </c>
      <c r="M556" s="3"/>
      <c r="N556" s="3"/>
      <c r="O556" s="3"/>
      <c r="P556" s="3"/>
      <c r="Q556" s="3"/>
      <c r="R556" s="3"/>
      <c r="S556" s="3"/>
      <c r="T556" s="3"/>
      <c r="U556" s="3"/>
      <c r="V556" s="3">
        <f t="shared" si="385"/>
        <v>4576.2</v>
      </c>
      <c r="W556" s="3">
        <f t="shared" si="386"/>
        <v>0</v>
      </c>
      <c r="X556" s="3">
        <f t="shared" si="387"/>
        <v>0</v>
      </c>
      <c r="Y556" s="3">
        <f t="shared" si="388"/>
        <v>0</v>
      </c>
      <c r="Z556" s="3">
        <f t="shared" si="389"/>
        <v>4576.2</v>
      </c>
      <c r="AA556" s="3"/>
      <c r="AB556" s="3"/>
      <c r="AC556" s="3"/>
      <c r="AD556" s="3"/>
      <c r="AE556" s="3"/>
      <c r="AF556" s="3"/>
      <c r="AG556" s="3"/>
      <c r="AH556" s="11">
        <v>2015</v>
      </c>
    </row>
    <row r="557" spans="1:34" s="1" customFormat="1" ht="20.25" customHeight="1" x14ac:dyDescent="0.3">
      <c r="A557" s="72"/>
      <c r="B557" s="4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>
        <f t="shared" si="385"/>
        <v>0</v>
      </c>
      <c r="W557" s="3">
        <f t="shared" si="386"/>
        <v>0</v>
      </c>
      <c r="X557" s="3">
        <f t="shared" si="387"/>
        <v>0</v>
      </c>
      <c r="Y557" s="3">
        <f t="shared" si="388"/>
        <v>0</v>
      </c>
      <c r="Z557" s="3">
        <f t="shared" si="389"/>
        <v>0</v>
      </c>
      <c r="AA557" s="3"/>
      <c r="AB557" s="3"/>
      <c r="AC557" s="3"/>
      <c r="AD557" s="3"/>
      <c r="AE557" s="3"/>
      <c r="AF557" s="3"/>
      <c r="AG557" s="3"/>
      <c r="AH557" s="11">
        <v>2016</v>
      </c>
    </row>
    <row r="558" spans="1:34" s="1" customFormat="1" ht="20.25" customHeight="1" x14ac:dyDescent="0.3">
      <c r="A558" s="72"/>
      <c r="B558" s="4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>
        <f t="shared" si="385"/>
        <v>0</v>
      </c>
      <c r="W558" s="3">
        <f t="shared" si="386"/>
        <v>0</v>
      </c>
      <c r="X558" s="3">
        <f t="shared" si="387"/>
        <v>0</v>
      </c>
      <c r="Y558" s="3">
        <f t="shared" si="388"/>
        <v>0</v>
      </c>
      <c r="Z558" s="3">
        <f t="shared" si="389"/>
        <v>0</v>
      </c>
      <c r="AA558" s="3"/>
      <c r="AB558" s="3"/>
      <c r="AC558" s="3"/>
      <c r="AD558" s="3"/>
      <c r="AE558" s="3"/>
      <c r="AF558" s="3"/>
      <c r="AG558" s="3"/>
      <c r="AH558" s="11">
        <v>2017</v>
      </c>
    </row>
    <row r="559" spans="1:34" s="1" customFormat="1" ht="20.25" customHeight="1" x14ac:dyDescent="0.3">
      <c r="A559" s="72"/>
      <c r="B559" s="4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>
        <f t="shared" si="385"/>
        <v>0</v>
      </c>
      <c r="W559" s="3">
        <f t="shared" si="386"/>
        <v>0</v>
      </c>
      <c r="X559" s="3">
        <f t="shared" si="387"/>
        <v>0</v>
      </c>
      <c r="Y559" s="3">
        <f t="shared" si="388"/>
        <v>0</v>
      </c>
      <c r="Z559" s="3">
        <f t="shared" si="389"/>
        <v>0</v>
      </c>
      <c r="AA559" s="3"/>
      <c r="AB559" s="3"/>
      <c r="AC559" s="3"/>
      <c r="AD559" s="3"/>
      <c r="AE559" s="3"/>
      <c r="AF559" s="3"/>
      <c r="AG559" s="3"/>
      <c r="AH559" s="11">
        <v>2018</v>
      </c>
    </row>
    <row r="560" spans="1:34" s="1" customFormat="1" ht="20.25" customHeight="1" x14ac:dyDescent="0.3">
      <c r="A560" s="72"/>
      <c r="B560" s="4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>
        <f t="shared" si="385"/>
        <v>0</v>
      </c>
      <c r="W560" s="3">
        <f t="shared" si="386"/>
        <v>0</v>
      </c>
      <c r="X560" s="3">
        <f t="shared" si="387"/>
        <v>0</v>
      </c>
      <c r="Y560" s="3">
        <f t="shared" si="388"/>
        <v>0</v>
      </c>
      <c r="Z560" s="3">
        <f t="shared" si="389"/>
        <v>0</v>
      </c>
      <c r="AA560" s="3"/>
      <c r="AB560" s="3"/>
      <c r="AC560" s="3"/>
      <c r="AD560" s="3"/>
      <c r="AE560" s="3"/>
      <c r="AF560" s="3"/>
      <c r="AG560" s="3"/>
      <c r="AH560" s="11">
        <v>2019</v>
      </c>
    </row>
    <row r="561" spans="1:34" s="1" customFormat="1" ht="20.25" customHeight="1" x14ac:dyDescent="0.3">
      <c r="A561" s="72"/>
      <c r="B561" s="4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>
        <f t="shared" si="385"/>
        <v>0</v>
      </c>
      <c r="W561" s="3">
        <f t="shared" si="386"/>
        <v>0</v>
      </c>
      <c r="X561" s="3">
        <f t="shared" si="387"/>
        <v>0</v>
      </c>
      <c r="Y561" s="3">
        <f t="shared" si="388"/>
        <v>0</v>
      </c>
      <c r="Z561" s="3">
        <f t="shared" si="389"/>
        <v>0</v>
      </c>
      <c r="AA561" s="3"/>
      <c r="AB561" s="3"/>
      <c r="AC561" s="3"/>
      <c r="AD561" s="3"/>
      <c r="AE561" s="3"/>
      <c r="AF561" s="3"/>
      <c r="AG561" s="3"/>
      <c r="AH561" s="11">
        <v>2020</v>
      </c>
    </row>
    <row r="562" spans="1:34" s="1" customFormat="1" ht="20.25" customHeight="1" x14ac:dyDescent="0.3">
      <c r="A562" s="72"/>
      <c r="B562" s="4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19"/>
      <c r="S562" s="3"/>
      <c r="T562" s="3"/>
      <c r="U562" s="3"/>
      <c r="V562" s="3">
        <f t="shared" si="385"/>
        <v>0</v>
      </c>
      <c r="W562" s="3">
        <f t="shared" si="386"/>
        <v>0</v>
      </c>
      <c r="X562" s="3">
        <f t="shared" si="387"/>
        <v>0</v>
      </c>
      <c r="Y562" s="3">
        <f t="shared" si="388"/>
        <v>0</v>
      </c>
      <c r="Z562" s="3">
        <f t="shared" ref="Z562:Z564" si="390">SUM(V562:Y562)</f>
        <v>0</v>
      </c>
      <c r="AA562" s="3"/>
      <c r="AB562" s="3"/>
      <c r="AC562" s="3"/>
      <c r="AD562" s="3"/>
      <c r="AE562" s="3"/>
      <c r="AF562" s="3"/>
      <c r="AG562" s="3"/>
      <c r="AH562" s="11">
        <v>2021</v>
      </c>
    </row>
    <row r="563" spans="1:34" s="1" customFormat="1" ht="20.25" customHeight="1" x14ac:dyDescent="0.3">
      <c r="A563" s="72"/>
      <c r="B563" s="49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40"/>
      <c r="S563" s="38"/>
      <c r="T563" s="38"/>
      <c r="U563" s="38"/>
      <c r="V563" s="38">
        <f t="shared" si="385"/>
        <v>0</v>
      </c>
      <c r="W563" s="38">
        <f t="shared" si="386"/>
        <v>0</v>
      </c>
      <c r="X563" s="38">
        <f t="shared" si="387"/>
        <v>0</v>
      </c>
      <c r="Y563" s="38">
        <f t="shared" si="388"/>
        <v>0</v>
      </c>
      <c r="Z563" s="38">
        <f t="shared" si="390"/>
        <v>0</v>
      </c>
      <c r="AA563" s="38"/>
      <c r="AB563" s="38"/>
      <c r="AC563" s="38"/>
      <c r="AD563" s="38"/>
      <c r="AE563" s="38"/>
      <c r="AF563" s="38"/>
      <c r="AG563" s="38"/>
      <c r="AH563" s="39">
        <v>2022</v>
      </c>
    </row>
    <row r="564" spans="1:34" s="1" customFormat="1" ht="20.25" customHeight="1" x14ac:dyDescent="0.3">
      <c r="A564" s="72"/>
      <c r="B564" s="4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>
        <f t="shared" si="385"/>
        <v>0</v>
      </c>
      <c r="W564" s="3">
        <f t="shared" si="386"/>
        <v>0</v>
      </c>
      <c r="X564" s="3">
        <f t="shared" si="387"/>
        <v>0</v>
      </c>
      <c r="Y564" s="3">
        <f>D564+G564+K564+P564+T564</f>
        <v>0</v>
      </c>
      <c r="Z564" s="3">
        <f t="shared" si="390"/>
        <v>0</v>
      </c>
      <c r="AA564" s="3"/>
      <c r="AB564" s="3"/>
      <c r="AC564" s="3"/>
      <c r="AD564" s="3"/>
      <c r="AE564" s="3"/>
      <c r="AF564" s="3"/>
      <c r="AG564" s="3"/>
      <c r="AH564" s="11">
        <v>2023</v>
      </c>
    </row>
    <row r="565" spans="1:34" s="1" customFormat="1" ht="20.25" customHeight="1" x14ac:dyDescent="0.3">
      <c r="A565" s="72"/>
      <c r="B565" s="5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>
        <f t="shared" si="385"/>
        <v>0</v>
      </c>
      <c r="W565" s="3">
        <f t="shared" si="386"/>
        <v>0</v>
      </c>
      <c r="X565" s="3">
        <f t="shared" si="387"/>
        <v>0</v>
      </c>
      <c r="Y565" s="3">
        <f>D565+G565+K565+P565+T565</f>
        <v>0</v>
      </c>
      <c r="Z565" s="3">
        <f>SUM(V565:Y565)</f>
        <v>0</v>
      </c>
      <c r="AA565" s="3"/>
      <c r="AB565" s="3"/>
      <c r="AC565" s="3"/>
      <c r="AD565" s="3"/>
      <c r="AE565" s="3"/>
      <c r="AF565" s="3"/>
      <c r="AG565" s="3"/>
      <c r="AH565" s="11">
        <v>2024</v>
      </c>
    </row>
    <row r="566" spans="1:34" s="15" customFormat="1" ht="20.25" customHeight="1" x14ac:dyDescent="0.3">
      <c r="A566" s="73"/>
      <c r="B566" s="12" t="s">
        <v>26</v>
      </c>
      <c r="C566" s="13">
        <f>SUM(C552:C564)</f>
        <v>0</v>
      </c>
      <c r="D566" s="13">
        <f t="shared" ref="D566:Z566" si="391">SUM(D552:D564)</f>
        <v>0</v>
      </c>
      <c r="E566" s="13">
        <f t="shared" si="391"/>
        <v>0</v>
      </c>
      <c r="F566" s="13">
        <f t="shared" si="391"/>
        <v>0</v>
      </c>
      <c r="G566" s="13">
        <f t="shared" si="391"/>
        <v>0</v>
      </c>
      <c r="H566" s="13">
        <f t="shared" si="391"/>
        <v>0</v>
      </c>
      <c r="I566" s="13">
        <f t="shared" si="391"/>
        <v>4576.2</v>
      </c>
      <c r="J566" s="13">
        <f t="shared" si="391"/>
        <v>0</v>
      </c>
      <c r="K566" s="13">
        <f t="shared" si="391"/>
        <v>0</v>
      </c>
      <c r="L566" s="13">
        <f t="shared" si="391"/>
        <v>4576.2</v>
      </c>
      <c r="M566" s="13">
        <f t="shared" si="391"/>
        <v>0</v>
      </c>
      <c r="N566" s="13">
        <f t="shared" si="391"/>
        <v>0</v>
      </c>
      <c r="O566" s="13">
        <f t="shared" si="391"/>
        <v>0</v>
      </c>
      <c r="P566" s="13">
        <f t="shared" si="391"/>
        <v>0</v>
      </c>
      <c r="Q566" s="13">
        <f t="shared" si="391"/>
        <v>0</v>
      </c>
      <c r="R566" s="13">
        <f t="shared" si="391"/>
        <v>0</v>
      </c>
      <c r="S566" s="13">
        <f t="shared" si="391"/>
        <v>0</v>
      </c>
      <c r="T566" s="13">
        <f t="shared" si="391"/>
        <v>0</v>
      </c>
      <c r="U566" s="13">
        <f t="shared" si="391"/>
        <v>0</v>
      </c>
      <c r="V566" s="13">
        <f t="shared" si="391"/>
        <v>4576.2</v>
      </c>
      <c r="W566" s="13">
        <f t="shared" si="391"/>
        <v>0</v>
      </c>
      <c r="X566" s="13">
        <f t="shared" si="391"/>
        <v>0</v>
      </c>
      <c r="Y566" s="13">
        <f>SUM(Y552:Y564)</f>
        <v>0</v>
      </c>
      <c r="Z566" s="13">
        <f t="shared" si="391"/>
        <v>4576.2</v>
      </c>
      <c r="AA566" s="13"/>
      <c r="AB566" s="13"/>
      <c r="AC566" s="13"/>
      <c r="AD566" s="13"/>
      <c r="AE566" s="13"/>
      <c r="AF566" s="13"/>
      <c r="AG566" s="13"/>
      <c r="AH566" s="14"/>
    </row>
    <row r="567" spans="1:34" s="1" customFormat="1" ht="20.25" customHeight="1" x14ac:dyDescent="0.3">
      <c r="A567" s="71" t="s">
        <v>107</v>
      </c>
      <c r="B567" s="48" t="s">
        <v>59</v>
      </c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>
        <f t="shared" ref="V567:V580" si="392">I567+M567+R567</f>
        <v>0</v>
      </c>
      <c r="W567" s="3">
        <f t="shared" ref="W567:W580" si="393">J567</f>
        <v>0</v>
      </c>
      <c r="X567" s="3">
        <f t="shared" ref="X567:X580" si="394">C567+F567+N567+S567</f>
        <v>0</v>
      </c>
      <c r="Y567" s="3">
        <f t="shared" ref="Y567:Y578" si="395">D567+G567+K567+P567+T567</f>
        <v>0</v>
      </c>
      <c r="Z567" s="3">
        <v>0</v>
      </c>
      <c r="AA567" s="3"/>
      <c r="AB567" s="3"/>
      <c r="AC567" s="3"/>
      <c r="AD567" s="3"/>
      <c r="AE567" s="3"/>
      <c r="AF567" s="3"/>
      <c r="AG567" s="3"/>
      <c r="AH567" s="11">
        <v>2011</v>
      </c>
    </row>
    <row r="568" spans="1:34" s="1" customFormat="1" ht="20.25" customHeight="1" x14ac:dyDescent="0.3">
      <c r="A568" s="72"/>
      <c r="B568" s="49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3">
        <f t="shared" si="392"/>
        <v>0</v>
      </c>
      <c r="W568" s="3">
        <f t="shared" si="393"/>
        <v>0</v>
      </c>
      <c r="X568" s="3">
        <f t="shared" si="394"/>
        <v>0</v>
      </c>
      <c r="Y568" s="3">
        <f t="shared" si="395"/>
        <v>0</v>
      </c>
      <c r="Z568" s="3">
        <v>0</v>
      </c>
      <c r="AA568" s="22"/>
      <c r="AB568" s="22"/>
      <c r="AC568" s="22"/>
      <c r="AD568" s="22"/>
      <c r="AE568" s="22"/>
      <c r="AF568" s="22"/>
      <c r="AG568" s="22"/>
      <c r="AH568" s="23">
        <v>2012</v>
      </c>
    </row>
    <row r="569" spans="1:34" s="1" customFormat="1" ht="20.25" customHeight="1" x14ac:dyDescent="0.3">
      <c r="A569" s="72"/>
      <c r="B569" s="49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3">
        <f t="shared" si="392"/>
        <v>0</v>
      </c>
      <c r="W569" s="3">
        <f t="shared" si="393"/>
        <v>0</v>
      </c>
      <c r="X569" s="3">
        <f t="shared" si="394"/>
        <v>0</v>
      </c>
      <c r="Y569" s="3">
        <f t="shared" si="395"/>
        <v>0</v>
      </c>
      <c r="Z569" s="3">
        <v>0</v>
      </c>
      <c r="AA569" s="22"/>
      <c r="AB569" s="22"/>
      <c r="AC569" s="22"/>
      <c r="AD569" s="22"/>
      <c r="AE569" s="22"/>
      <c r="AF569" s="22"/>
      <c r="AG569" s="22"/>
      <c r="AH569" s="11">
        <v>2013</v>
      </c>
    </row>
    <row r="570" spans="1:34" s="1" customFormat="1" ht="20.25" customHeight="1" x14ac:dyDescent="0.3">
      <c r="A570" s="72"/>
      <c r="B570" s="49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3">
        <f t="shared" si="392"/>
        <v>0</v>
      </c>
      <c r="W570" s="3">
        <f t="shared" si="393"/>
        <v>0</v>
      </c>
      <c r="X570" s="3">
        <f t="shared" si="394"/>
        <v>0</v>
      </c>
      <c r="Y570" s="3">
        <f t="shared" si="395"/>
        <v>0</v>
      </c>
      <c r="Z570" s="3">
        <v>0</v>
      </c>
      <c r="AA570" s="22"/>
      <c r="AB570" s="22"/>
      <c r="AC570" s="22"/>
      <c r="AD570" s="22"/>
      <c r="AE570" s="22"/>
      <c r="AF570" s="22"/>
      <c r="AG570" s="22"/>
      <c r="AH570" s="23">
        <v>2014</v>
      </c>
    </row>
    <row r="571" spans="1:34" s="1" customFormat="1" ht="20.25" customHeight="1" x14ac:dyDescent="0.3">
      <c r="A571" s="72"/>
      <c r="B571" s="49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3">
        <f t="shared" si="392"/>
        <v>0</v>
      </c>
      <c r="W571" s="3">
        <f t="shared" si="393"/>
        <v>0</v>
      </c>
      <c r="X571" s="3">
        <f t="shared" si="394"/>
        <v>0</v>
      </c>
      <c r="Y571" s="3">
        <f t="shared" si="395"/>
        <v>0</v>
      </c>
      <c r="Z571" s="3">
        <v>0</v>
      </c>
      <c r="AA571" s="22"/>
      <c r="AB571" s="22"/>
      <c r="AC571" s="22"/>
      <c r="AD571" s="22"/>
      <c r="AE571" s="22"/>
      <c r="AF571" s="22"/>
      <c r="AG571" s="22"/>
      <c r="AH571" s="11">
        <v>2015</v>
      </c>
    </row>
    <row r="572" spans="1:34" s="1" customFormat="1" ht="20.25" customHeight="1" x14ac:dyDescent="0.3">
      <c r="A572" s="72"/>
      <c r="B572" s="49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>
        <v>60</v>
      </c>
      <c r="T572" s="22"/>
      <c r="U572" s="22">
        <f>SUM(R572:T572)</f>
        <v>60</v>
      </c>
      <c r="V572" s="3">
        <f t="shared" si="392"/>
        <v>0</v>
      </c>
      <c r="W572" s="3">
        <f t="shared" si="393"/>
        <v>0</v>
      </c>
      <c r="X572" s="3">
        <f t="shared" si="394"/>
        <v>60</v>
      </c>
      <c r="Y572" s="3">
        <f t="shared" si="395"/>
        <v>0</v>
      </c>
      <c r="Z572" s="22">
        <f>SUM(V572:Y572)</f>
        <v>60</v>
      </c>
      <c r="AA572" s="22"/>
      <c r="AB572" s="22"/>
      <c r="AC572" s="22"/>
      <c r="AD572" s="22"/>
      <c r="AE572" s="22"/>
      <c r="AF572" s="22"/>
      <c r="AG572" s="22"/>
      <c r="AH572" s="23">
        <v>2016</v>
      </c>
    </row>
    <row r="573" spans="1:34" s="1" customFormat="1" ht="20.25" customHeight="1" x14ac:dyDescent="0.3">
      <c r="A573" s="72"/>
      <c r="B573" s="49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3">
        <f t="shared" si="392"/>
        <v>0</v>
      </c>
      <c r="W573" s="3">
        <f t="shared" si="393"/>
        <v>0</v>
      </c>
      <c r="X573" s="3">
        <f t="shared" si="394"/>
        <v>0</v>
      </c>
      <c r="Y573" s="3">
        <f t="shared" si="395"/>
        <v>0</v>
      </c>
      <c r="Z573" s="22">
        <v>0</v>
      </c>
      <c r="AA573" s="22"/>
      <c r="AB573" s="22"/>
      <c r="AC573" s="22"/>
      <c r="AD573" s="22"/>
      <c r="AE573" s="22"/>
      <c r="AF573" s="22"/>
      <c r="AG573" s="22"/>
      <c r="AH573" s="11">
        <v>2017</v>
      </c>
    </row>
    <row r="574" spans="1:34" s="1" customFormat="1" ht="20.25" customHeight="1" x14ac:dyDescent="0.3">
      <c r="A574" s="72"/>
      <c r="B574" s="49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3">
        <f t="shared" si="392"/>
        <v>0</v>
      </c>
      <c r="W574" s="3">
        <f t="shared" si="393"/>
        <v>0</v>
      </c>
      <c r="X574" s="3">
        <f t="shared" si="394"/>
        <v>0</v>
      </c>
      <c r="Y574" s="3">
        <f t="shared" si="395"/>
        <v>0</v>
      </c>
      <c r="Z574" s="22">
        <v>0</v>
      </c>
      <c r="AA574" s="22"/>
      <c r="AB574" s="22"/>
      <c r="AC574" s="22"/>
      <c r="AD574" s="22"/>
      <c r="AE574" s="22"/>
      <c r="AF574" s="22"/>
      <c r="AG574" s="22"/>
      <c r="AH574" s="23">
        <v>2018</v>
      </c>
    </row>
    <row r="575" spans="1:34" s="1" customFormat="1" ht="20.25" customHeight="1" x14ac:dyDescent="0.3">
      <c r="A575" s="72"/>
      <c r="B575" s="49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3">
        <f t="shared" si="392"/>
        <v>0</v>
      </c>
      <c r="W575" s="3">
        <f t="shared" si="393"/>
        <v>0</v>
      </c>
      <c r="X575" s="3">
        <f t="shared" si="394"/>
        <v>0</v>
      </c>
      <c r="Y575" s="3">
        <f t="shared" si="395"/>
        <v>0</v>
      </c>
      <c r="Z575" s="22">
        <v>0</v>
      </c>
      <c r="AA575" s="22"/>
      <c r="AB575" s="22"/>
      <c r="AC575" s="22"/>
      <c r="AD575" s="22"/>
      <c r="AE575" s="22"/>
      <c r="AF575" s="22"/>
      <c r="AG575" s="22"/>
      <c r="AH575" s="11">
        <v>2019</v>
      </c>
    </row>
    <row r="576" spans="1:34" s="1" customFormat="1" ht="20.25" customHeight="1" x14ac:dyDescent="0.3">
      <c r="A576" s="72"/>
      <c r="B576" s="49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3">
        <f t="shared" si="392"/>
        <v>0</v>
      </c>
      <c r="W576" s="3">
        <f t="shared" si="393"/>
        <v>0</v>
      </c>
      <c r="X576" s="3">
        <f t="shared" si="394"/>
        <v>0</v>
      </c>
      <c r="Y576" s="3">
        <f t="shared" si="395"/>
        <v>0</v>
      </c>
      <c r="Z576" s="22">
        <v>0</v>
      </c>
      <c r="AA576" s="22"/>
      <c r="AB576" s="22"/>
      <c r="AC576" s="22"/>
      <c r="AD576" s="22"/>
      <c r="AE576" s="22"/>
      <c r="AF576" s="22"/>
      <c r="AG576" s="22"/>
      <c r="AH576" s="23">
        <v>2020</v>
      </c>
    </row>
    <row r="577" spans="1:34" s="1" customFormat="1" ht="20.25" customHeight="1" x14ac:dyDescent="0.3">
      <c r="A577" s="72"/>
      <c r="B577" s="4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19"/>
      <c r="S577" s="3"/>
      <c r="T577" s="3"/>
      <c r="U577" s="3"/>
      <c r="V577" s="3">
        <f t="shared" si="392"/>
        <v>0</v>
      </c>
      <c r="W577" s="3">
        <f t="shared" si="393"/>
        <v>0</v>
      </c>
      <c r="X577" s="3">
        <f t="shared" si="394"/>
        <v>0</v>
      </c>
      <c r="Y577" s="3">
        <f t="shared" si="395"/>
        <v>0</v>
      </c>
      <c r="Z577" s="3">
        <f t="shared" ref="Z577:Z579" si="396">SUM(V577:Y577)</f>
        <v>0</v>
      </c>
      <c r="AA577" s="3"/>
      <c r="AB577" s="3"/>
      <c r="AC577" s="3"/>
      <c r="AD577" s="3"/>
      <c r="AE577" s="3"/>
      <c r="AF577" s="3"/>
      <c r="AG577" s="3"/>
      <c r="AH577" s="11">
        <v>2021</v>
      </c>
    </row>
    <row r="578" spans="1:34" s="1" customFormat="1" ht="20.25" customHeight="1" x14ac:dyDescent="0.3">
      <c r="A578" s="72"/>
      <c r="B578" s="49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40"/>
      <c r="S578" s="38"/>
      <c r="T578" s="38"/>
      <c r="U578" s="38"/>
      <c r="V578" s="38">
        <f t="shared" si="392"/>
        <v>0</v>
      </c>
      <c r="W578" s="38">
        <f t="shared" si="393"/>
        <v>0</v>
      </c>
      <c r="X578" s="38">
        <f t="shared" si="394"/>
        <v>0</v>
      </c>
      <c r="Y578" s="38">
        <f t="shared" si="395"/>
        <v>0</v>
      </c>
      <c r="Z578" s="38">
        <f t="shared" si="396"/>
        <v>0</v>
      </c>
      <c r="AA578" s="38"/>
      <c r="AB578" s="38"/>
      <c r="AC578" s="38"/>
      <c r="AD578" s="38"/>
      <c r="AE578" s="38"/>
      <c r="AF578" s="38"/>
      <c r="AG578" s="38"/>
      <c r="AH578" s="39">
        <v>2022</v>
      </c>
    </row>
    <row r="579" spans="1:34" s="1" customFormat="1" ht="20.25" customHeight="1" x14ac:dyDescent="0.3">
      <c r="A579" s="72"/>
      <c r="B579" s="4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>
        <f t="shared" si="392"/>
        <v>0</v>
      </c>
      <c r="W579" s="3">
        <f t="shared" si="393"/>
        <v>0</v>
      </c>
      <c r="X579" s="3">
        <f t="shared" si="394"/>
        <v>0</v>
      </c>
      <c r="Y579" s="3">
        <f>D579+G579+K579+P579+T579</f>
        <v>0</v>
      </c>
      <c r="Z579" s="3">
        <f t="shared" si="396"/>
        <v>0</v>
      </c>
      <c r="AA579" s="3"/>
      <c r="AB579" s="3"/>
      <c r="AC579" s="3"/>
      <c r="AD579" s="3"/>
      <c r="AE579" s="3"/>
      <c r="AF579" s="3"/>
      <c r="AG579" s="3"/>
      <c r="AH579" s="11">
        <v>2023</v>
      </c>
    </row>
    <row r="580" spans="1:34" s="1" customFormat="1" ht="20.25" customHeight="1" x14ac:dyDescent="0.3">
      <c r="A580" s="72"/>
      <c r="B580" s="5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>
        <f t="shared" si="392"/>
        <v>0</v>
      </c>
      <c r="W580" s="3">
        <f t="shared" si="393"/>
        <v>0</v>
      </c>
      <c r="X580" s="3">
        <f t="shared" si="394"/>
        <v>0</v>
      </c>
      <c r="Y580" s="3">
        <f>D580+G580+K580+P580+T580</f>
        <v>0</v>
      </c>
      <c r="Z580" s="3">
        <f>SUM(V580:Y580)</f>
        <v>0</v>
      </c>
      <c r="AA580" s="22"/>
      <c r="AB580" s="22"/>
      <c r="AC580" s="22"/>
      <c r="AD580" s="22"/>
      <c r="AE580" s="22"/>
      <c r="AF580" s="22"/>
      <c r="AG580" s="22"/>
      <c r="AH580" s="23">
        <v>2024</v>
      </c>
    </row>
    <row r="581" spans="1:34" s="15" customFormat="1" ht="20.25" customHeight="1" x14ac:dyDescent="0.3">
      <c r="A581" s="73"/>
      <c r="B581" s="24" t="s">
        <v>26</v>
      </c>
      <c r="C581" s="13">
        <f>SUM(C567:C579)</f>
        <v>0</v>
      </c>
      <c r="D581" s="13">
        <f t="shared" ref="D581:Z581" si="397">SUM(D567:D579)</f>
        <v>0</v>
      </c>
      <c r="E581" s="13">
        <f t="shared" si="397"/>
        <v>0</v>
      </c>
      <c r="F581" s="13">
        <f t="shared" si="397"/>
        <v>0</v>
      </c>
      <c r="G581" s="13">
        <f t="shared" si="397"/>
        <v>0</v>
      </c>
      <c r="H581" s="13">
        <f t="shared" si="397"/>
        <v>0</v>
      </c>
      <c r="I581" s="13">
        <f t="shared" si="397"/>
        <v>0</v>
      </c>
      <c r="J581" s="13">
        <f t="shared" si="397"/>
        <v>0</v>
      </c>
      <c r="K581" s="13">
        <f t="shared" si="397"/>
        <v>0</v>
      </c>
      <c r="L581" s="13">
        <f t="shared" si="397"/>
        <v>0</v>
      </c>
      <c r="M581" s="13">
        <f t="shared" si="397"/>
        <v>0</v>
      </c>
      <c r="N581" s="13">
        <f t="shared" si="397"/>
        <v>0</v>
      </c>
      <c r="O581" s="13">
        <f t="shared" si="397"/>
        <v>0</v>
      </c>
      <c r="P581" s="13">
        <f t="shared" si="397"/>
        <v>0</v>
      </c>
      <c r="Q581" s="13">
        <f t="shared" si="397"/>
        <v>0</v>
      </c>
      <c r="R581" s="13">
        <f t="shared" si="397"/>
        <v>0</v>
      </c>
      <c r="S581" s="13">
        <f t="shared" si="397"/>
        <v>60</v>
      </c>
      <c r="T581" s="13">
        <f t="shared" si="397"/>
        <v>0</v>
      </c>
      <c r="U581" s="13">
        <f t="shared" si="397"/>
        <v>60</v>
      </c>
      <c r="V581" s="13">
        <f t="shared" si="397"/>
        <v>0</v>
      </c>
      <c r="W581" s="13">
        <f t="shared" si="397"/>
        <v>0</v>
      </c>
      <c r="X581" s="13">
        <f t="shared" si="397"/>
        <v>60</v>
      </c>
      <c r="Y581" s="13">
        <f>SUM(Y567:Y579)</f>
        <v>0</v>
      </c>
      <c r="Z581" s="13">
        <f t="shared" si="397"/>
        <v>60</v>
      </c>
      <c r="AA581" s="25"/>
      <c r="AB581" s="25"/>
      <c r="AC581" s="25"/>
      <c r="AD581" s="25"/>
      <c r="AE581" s="25"/>
      <c r="AF581" s="25"/>
      <c r="AG581" s="25"/>
      <c r="AH581" s="26"/>
    </row>
    <row r="582" spans="1:34" s="1" customFormat="1" ht="20.25" customHeight="1" x14ac:dyDescent="0.3">
      <c r="A582" s="71" t="s">
        <v>108</v>
      </c>
      <c r="B582" s="48" t="s">
        <v>64</v>
      </c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>
        <f t="shared" ref="V582:V595" si="398">I582+M582+R582</f>
        <v>0</v>
      </c>
      <c r="W582" s="3">
        <f t="shared" ref="W582:W595" si="399">J582</f>
        <v>0</v>
      </c>
      <c r="X582" s="3">
        <f t="shared" ref="X582:X595" si="400">C582+F582+N582+S582</f>
        <v>0</v>
      </c>
      <c r="Y582" s="3">
        <f t="shared" ref="Y582:Y595" si="401">D582+G582+K582+P582+T582</f>
        <v>0</v>
      </c>
      <c r="Z582" s="3">
        <v>0</v>
      </c>
      <c r="AA582" s="3"/>
      <c r="AB582" s="3"/>
      <c r="AC582" s="3"/>
      <c r="AD582" s="3"/>
      <c r="AE582" s="3"/>
      <c r="AF582" s="3"/>
      <c r="AG582" s="3"/>
      <c r="AH582" s="11">
        <v>2011</v>
      </c>
    </row>
    <row r="583" spans="1:34" s="1" customFormat="1" ht="20.25" customHeight="1" x14ac:dyDescent="0.3">
      <c r="A583" s="72"/>
      <c r="B583" s="4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>
        <f t="shared" si="398"/>
        <v>0</v>
      </c>
      <c r="W583" s="3">
        <f t="shared" si="399"/>
        <v>0</v>
      </c>
      <c r="X583" s="3">
        <f t="shared" si="400"/>
        <v>0</v>
      </c>
      <c r="Y583" s="3">
        <f t="shared" si="401"/>
        <v>0</v>
      </c>
      <c r="Z583" s="3">
        <v>0</v>
      </c>
      <c r="AA583" s="3"/>
      <c r="AB583" s="3"/>
      <c r="AC583" s="3"/>
      <c r="AD583" s="3"/>
      <c r="AE583" s="3"/>
      <c r="AF583" s="3"/>
      <c r="AG583" s="3"/>
      <c r="AH583" s="11">
        <v>2012</v>
      </c>
    </row>
    <row r="584" spans="1:34" s="1" customFormat="1" ht="20.25" customHeight="1" x14ac:dyDescent="0.3">
      <c r="A584" s="72"/>
      <c r="B584" s="4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>
        <f t="shared" si="398"/>
        <v>0</v>
      </c>
      <c r="W584" s="3">
        <f t="shared" si="399"/>
        <v>0</v>
      </c>
      <c r="X584" s="3">
        <f t="shared" si="400"/>
        <v>0</v>
      </c>
      <c r="Y584" s="3">
        <f t="shared" si="401"/>
        <v>0</v>
      </c>
      <c r="Z584" s="3">
        <v>0</v>
      </c>
      <c r="AA584" s="3"/>
      <c r="AB584" s="3"/>
      <c r="AC584" s="3"/>
      <c r="AD584" s="3"/>
      <c r="AE584" s="3"/>
      <c r="AF584" s="3"/>
      <c r="AG584" s="3"/>
      <c r="AH584" s="11">
        <v>2013</v>
      </c>
    </row>
    <row r="585" spans="1:34" s="1" customFormat="1" ht="20.25" customHeight="1" x14ac:dyDescent="0.3">
      <c r="A585" s="72"/>
      <c r="B585" s="4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>
        <f t="shared" si="398"/>
        <v>0</v>
      </c>
      <c r="W585" s="3">
        <f t="shared" si="399"/>
        <v>0</v>
      </c>
      <c r="X585" s="3">
        <f t="shared" si="400"/>
        <v>0</v>
      </c>
      <c r="Y585" s="3">
        <f t="shared" si="401"/>
        <v>0</v>
      </c>
      <c r="Z585" s="3">
        <v>0</v>
      </c>
      <c r="AA585" s="3"/>
      <c r="AB585" s="3"/>
      <c r="AC585" s="3"/>
      <c r="AD585" s="3"/>
      <c r="AE585" s="3"/>
      <c r="AF585" s="3"/>
      <c r="AG585" s="3"/>
      <c r="AH585" s="11">
        <v>2014</v>
      </c>
    </row>
    <row r="586" spans="1:34" s="1" customFormat="1" ht="20.25" customHeight="1" x14ac:dyDescent="0.3">
      <c r="A586" s="72"/>
      <c r="B586" s="4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>
        <f t="shared" si="398"/>
        <v>0</v>
      </c>
      <c r="W586" s="3">
        <f t="shared" si="399"/>
        <v>0</v>
      </c>
      <c r="X586" s="3">
        <f t="shared" si="400"/>
        <v>0</v>
      </c>
      <c r="Y586" s="3">
        <f t="shared" si="401"/>
        <v>0</v>
      </c>
      <c r="Z586" s="3">
        <v>0</v>
      </c>
      <c r="AA586" s="3"/>
      <c r="AB586" s="3"/>
      <c r="AC586" s="3"/>
      <c r="AD586" s="3"/>
      <c r="AE586" s="3"/>
      <c r="AF586" s="3"/>
      <c r="AG586" s="3"/>
      <c r="AH586" s="11">
        <v>2015</v>
      </c>
    </row>
    <row r="587" spans="1:34" s="1" customFormat="1" ht="20.25" customHeight="1" x14ac:dyDescent="0.3">
      <c r="A587" s="72"/>
      <c r="B587" s="4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>
        <f t="shared" si="398"/>
        <v>0</v>
      </c>
      <c r="W587" s="3">
        <f t="shared" si="399"/>
        <v>0</v>
      </c>
      <c r="X587" s="3">
        <f t="shared" si="400"/>
        <v>0</v>
      </c>
      <c r="Y587" s="3">
        <f t="shared" si="401"/>
        <v>0</v>
      </c>
      <c r="Z587" s="3">
        <v>0</v>
      </c>
      <c r="AA587" s="3"/>
      <c r="AB587" s="3"/>
      <c r="AC587" s="3"/>
      <c r="AD587" s="3"/>
      <c r="AE587" s="3"/>
      <c r="AF587" s="3"/>
      <c r="AG587" s="3"/>
      <c r="AH587" s="11">
        <v>2016</v>
      </c>
    </row>
    <row r="588" spans="1:34" s="1" customFormat="1" ht="20.25" customHeight="1" x14ac:dyDescent="0.3">
      <c r="A588" s="72"/>
      <c r="B588" s="49"/>
      <c r="C588" s="3"/>
      <c r="D588" s="3"/>
      <c r="E588" s="3"/>
      <c r="F588" s="3"/>
      <c r="G588" s="3"/>
      <c r="H588" s="3"/>
      <c r="I588" s="3">
        <v>135.1</v>
      </c>
      <c r="J588" s="3"/>
      <c r="K588" s="3"/>
      <c r="L588" s="3">
        <f>I588+J588+K588</f>
        <v>135.1</v>
      </c>
      <c r="M588" s="3"/>
      <c r="N588" s="3"/>
      <c r="O588" s="3"/>
      <c r="P588" s="3"/>
      <c r="Q588" s="3"/>
      <c r="R588" s="3"/>
      <c r="S588" s="3"/>
      <c r="T588" s="3"/>
      <c r="U588" s="3"/>
      <c r="V588" s="3">
        <f t="shared" si="398"/>
        <v>135.1</v>
      </c>
      <c r="W588" s="3">
        <f t="shared" si="399"/>
        <v>0</v>
      </c>
      <c r="X588" s="3">
        <f t="shared" si="400"/>
        <v>0</v>
      </c>
      <c r="Y588" s="3">
        <f t="shared" si="401"/>
        <v>0</v>
      </c>
      <c r="Z588" s="3">
        <f>SUM(V588:Y588)</f>
        <v>135.1</v>
      </c>
      <c r="AA588" s="3"/>
      <c r="AB588" s="3"/>
      <c r="AC588" s="3"/>
      <c r="AD588" s="3"/>
      <c r="AE588" s="3"/>
      <c r="AF588" s="3"/>
      <c r="AG588" s="3"/>
      <c r="AH588" s="11">
        <v>2017</v>
      </c>
    </row>
    <row r="589" spans="1:34" s="1" customFormat="1" ht="20.25" customHeight="1" x14ac:dyDescent="0.3">
      <c r="A589" s="72"/>
      <c r="B589" s="49"/>
      <c r="C589" s="3"/>
      <c r="D589" s="3"/>
      <c r="E589" s="3"/>
      <c r="F589" s="3"/>
      <c r="G589" s="3"/>
      <c r="H589" s="3"/>
      <c r="I589" s="3">
        <f>195-145</f>
        <v>50</v>
      </c>
      <c r="J589" s="3"/>
      <c r="K589" s="3"/>
      <c r="L589" s="3">
        <f t="shared" ref="L589:L595" si="402">I589+J589+K589</f>
        <v>50</v>
      </c>
      <c r="M589" s="3"/>
      <c r="N589" s="3">
        <v>0</v>
      </c>
      <c r="O589" s="3"/>
      <c r="P589" s="3"/>
      <c r="Q589" s="3"/>
      <c r="R589" s="3"/>
      <c r="S589" s="3">
        <v>0</v>
      </c>
      <c r="T589" s="3"/>
      <c r="U589" s="3"/>
      <c r="V589" s="3">
        <f t="shared" si="398"/>
        <v>50</v>
      </c>
      <c r="W589" s="3">
        <f t="shared" si="399"/>
        <v>0</v>
      </c>
      <c r="X589" s="3">
        <f t="shared" si="400"/>
        <v>0</v>
      </c>
      <c r="Y589" s="3">
        <f t="shared" si="401"/>
        <v>0</v>
      </c>
      <c r="Z589" s="3">
        <f t="shared" ref="Z589:Z595" si="403">SUM(V589:Y589)</f>
        <v>50</v>
      </c>
      <c r="AA589" s="3"/>
      <c r="AB589" s="3"/>
      <c r="AC589" s="3"/>
      <c r="AD589" s="3"/>
      <c r="AE589" s="3"/>
      <c r="AF589" s="3"/>
      <c r="AG589" s="3"/>
      <c r="AH589" s="11">
        <v>2018</v>
      </c>
    </row>
    <row r="590" spans="1:34" s="1" customFormat="1" ht="20.25" customHeight="1" x14ac:dyDescent="0.3">
      <c r="A590" s="72"/>
      <c r="B590" s="49"/>
      <c r="C590" s="3"/>
      <c r="D590" s="3"/>
      <c r="E590" s="3"/>
      <c r="F590" s="3"/>
      <c r="G590" s="3"/>
      <c r="H590" s="3"/>
      <c r="I590" s="3">
        <v>150</v>
      </c>
      <c r="J590" s="3"/>
      <c r="K590" s="3"/>
      <c r="L590" s="3">
        <f t="shared" si="402"/>
        <v>150</v>
      </c>
      <c r="M590" s="3"/>
      <c r="N590" s="3">
        <v>0</v>
      </c>
      <c r="O590" s="3"/>
      <c r="P590" s="3"/>
      <c r="Q590" s="3"/>
      <c r="R590" s="3"/>
      <c r="S590" s="3">
        <v>0</v>
      </c>
      <c r="T590" s="3"/>
      <c r="U590" s="3"/>
      <c r="V590" s="3">
        <f t="shared" si="398"/>
        <v>150</v>
      </c>
      <c r="W590" s="3">
        <f t="shared" si="399"/>
        <v>0</v>
      </c>
      <c r="X590" s="3">
        <f t="shared" si="400"/>
        <v>0</v>
      </c>
      <c r="Y590" s="3">
        <f t="shared" si="401"/>
        <v>0</v>
      </c>
      <c r="Z590" s="3">
        <f t="shared" si="403"/>
        <v>150</v>
      </c>
      <c r="AA590" s="3"/>
      <c r="AB590" s="3"/>
      <c r="AC590" s="3"/>
      <c r="AD590" s="3"/>
      <c r="AE590" s="3"/>
      <c r="AF590" s="3"/>
      <c r="AG590" s="3"/>
      <c r="AH590" s="11">
        <v>2019</v>
      </c>
    </row>
    <row r="591" spans="1:34" s="1" customFormat="1" ht="20.25" customHeight="1" x14ac:dyDescent="0.3">
      <c r="A591" s="72"/>
      <c r="B591" s="49"/>
      <c r="C591" s="3"/>
      <c r="D591" s="3"/>
      <c r="E591" s="3"/>
      <c r="F591" s="3"/>
      <c r="G591" s="3"/>
      <c r="H591" s="3"/>
      <c r="I591" s="3">
        <v>150</v>
      </c>
      <c r="J591" s="3"/>
      <c r="K591" s="3"/>
      <c r="L591" s="3">
        <f t="shared" si="402"/>
        <v>150</v>
      </c>
      <c r="M591" s="3"/>
      <c r="N591" s="3">
        <v>0</v>
      </c>
      <c r="O591" s="3"/>
      <c r="P591" s="3"/>
      <c r="Q591" s="3"/>
      <c r="R591" s="3"/>
      <c r="S591" s="3">
        <v>0</v>
      </c>
      <c r="T591" s="3"/>
      <c r="U591" s="3"/>
      <c r="V591" s="3">
        <f t="shared" si="398"/>
        <v>150</v>
      </c>
      <c r="W591" s="3">
        <f t="shared" si="399"/>
        <v>0</v>
      </c>
      <c r="X591" s="3">
        <f t="shared" si="400"/>
        <v>0</v>
      </c>
      <c r="Y591" s="3">
        <f t="shared" si="401"/>
        <v>0</v>
      </c>
      <c r="Z591" s="3">
        <f t="shared" si="403"/>
        <v>150</v>
      </c>
      <c r="AA591" s="3"/>
      <c r="AB591" s="3"/>
      <c r="AC591" s="3"/>
      <c r="AD591" s="3"/>
      <c r="AE591" s="3"/>
      <c r="AF591" s="3"/>
      <c r="AG591" s="3"/>
      <c r="AH591" s="11">
        <v>2020</v>
      </c>
    </row>
    <row r="592" spans="1:34" s="1" customFormat="1" ht="20.25" customHeight="1" x14ac:dyDescent="0.3">
      <c r="A592" s="72"/>
      <c r="B592" s="49"/>
      <c r="C592" s="3"/>
      <c r="D592" s="3"/>
      <c r="E592" s="3"/>
      <c r="F592" s="3"/>
      <c r="G592" s="3"/>
      <c r="H592" s="3"/>
      <c r="I592" s="3">
        <v>150</v>
      </c>
      <c r="J592" s="3"/>
      <c r="K592" s="3"/>
      <c r="L592" s="3">
        <f t="shared" si="402"/>
        <v>150</v>
      </c>
      <c r="M592" s="3"/>
      <c r="N592" s="3"/>
      <c r="O592" s="3"/>
      <c r="P592" s="3"/>
      <c r="Q592" s="3"/>
      <c r="R592" s="19"/>
      <c r="S592" s="3"/>
      <c r="T592" s="3"/>
      <c r="U592" s="3"/>
      <c r="V592" s="3">
        <f t="shared" si="398"/>
        <v>150</v>
      </c>
      <c r="W592" s="3">
        <f t="shared" si="399"/>
        <v>0</v>
      </c>
      <c r="X592" s="3">
        <f t="shared" si="400"/>
        <v>0</v>
      </c>
      <c r="Y592" s="3">
        <f t="shared" si="401"/>
        <v>0</v>
      </c>
      <c r="Z592" s="3">
        <f t="shared" si="403"/>
        <v>150</v>
      </c>
      <c r="AA592" s="3"/>
      <c r="AB592" s="3"/>
      <c r="AC592" s="3"/>
      <c r="AD592" s="3"/>
      <c r="AE592" s="3"/>
      <c r="AF592" s="3"/>
      <c r="AG592" s="3"/>
      <c r="AH592" s="11">
        <v>2021</v>
      </c>
    </row>
    <row r="593" spans="1:34" s="1" customFormat="1" ht="20.25" customHeight="1" x14ac:dyDescent="0.3">
      <c r="A593" s="72"/>
      <c r="B593" s="49"/>
      <c r="C593" s="38"/>
      <c r="D593" s="38"/>
      <c r="E593" s="38"/>
      <c r="F593" s="38"/>
      <c r="G593" s="38"/>
      <c r="H593" s="38"/>
      <c r="I593" s="38">
        <v>150</v>
      </c>
      <c r="J593" s="38"/>
      <c r="K593" s="38"/>
      <c r="L593" s="38">
        <f t="shared" si="402"/>
        <v>150</v>
      </c>
      <c r="M593" s="38"/>
      <c r="N593" s="38"/>
      <c r="O593" s="38"/>
      <c r="P593" s="38"/>
      <c r="Q593" s="38"/>
      <c r="R593" s="40"/>
      <c r="S593" s="38"/>
      <c r="T593" s="38"/>
      <c r="U593" s="38"/>
      <c r="V593" s="38">
        <f t="shared" si="398"/>
        <v>150</v>
      </c>
      <c r="W593" s="38">
        <f t="shared" si="399"/>
        <v>0</v>
      </c>
      <c r="X593" s="38">
        <f t="shared" si="400"/>
        <v>0</v>
      </c>
      <c r="Y593" s="38">
        <f t="shared" si="401"/>
        <v>0</v>
      </c>
      <c r="Z593" s="38">
        <f t="shared" si="403"/>
        <v>150</v>
      </c>
      <c r="AA593" s="38"/>
      <c r="AB593" s="38"/>
      <c r="AC593" s="38"/>
      <c r="AD593" s="38"/>
      <c r="AE593" s="38"/>
      <c r="AF593" s="38"/>
      <c r="AG593" s="38"/>
      <c r="AH593" s="39">
        <v>2022</v>
      </c>
    </row>
    <row r="594" spans="1:34" s="1" customFormat="1" ht="20.25" customHeight="1" x14ac:dyDescent="0.3">
      <c r="A594" s="72"/>
      <c r="B594" s="49"/>
      <c r="C594" s="3"/>
      <c r="D594" s="3"/>
      <c r="E594" s="3"/>
      <c r="F594" s="3"/>
      <c r="G594" s="3"/>
      <c r="H594" s="3"/>
      <c r="I594" s="3">
        <v>150</v>
      </c>
      <c r="J594" s="3"/>
      <c r="K594" s="3"/>
      <c r="L594" s="3">
        <f t="shared" si="402"/>
        <v>150</v>
      </c>
      <c r="M594" s="3"/>
      <c r="N594" s="3"/>
      <c r="O594" s="3"/>
      <c r="P594" s="3"/>
      <c r="Q594" s="3"/>
      <c r="R594" s="3"/>
      <c r="S594" s="3"/>
      <c r="T594" s="3"/>
      <c r="U594" s="3"/>
      <c r="V594" s="3">
        <f t="shared" si="398"/>
        <v>150</v>
      </c>
      <c r="W594" s="3">
        <f t="shared" si="399"/>
        <v>0</v>
      </c>
      <c r="X594" s="3">
        <f t="shared" si="400"/>
        <v>0</v>
      </c>
      <c r="Y594" s="3">
        <f t="shared" si="401"/>
        <v>0</v>
      </c>
      <c r="Z594" s="3">
        <f t="shared" si="403"/>
        <v>150</v>
      </c>
      <c r="AA594" s="3"/>
      <c r="AB594" s="3"/>
      <c r="AC594" s="3"/>
      <c r="AD594" s="3"/>
      <c r="AE594" s="3"/>
      <c r="AF594" s="3"/>
      <c r="AG594" s="3"/>
      <c r="AH594" s="11">
        <v>2023</v>
      </c>
    </row>
    <row r="595" spans="1:34" s="1" customFormat="1" ht="20.25" customHeight="1" x14ac:dyDescent="0.3">
      <c r="A595" s="72"/>
      <c r="B595" s="50"/>
      <c r="C595" s="3"/>
      <c r="D595" s="3"/>
      <c r="E595" s="3"/>
      <c r="F595" s="3"/>
      <c r="G595" s="3"/>
      <c r="H595" s="3"/>
      <c r="I595" s="3">
        <v>150</v>
      </c>
      <c r="J595" s="3"/>
      <c r="K595" s="3"/>
      <c r="L595" s="3">
        <f t="shared" si="402"/>
        <v>150</v>
      </c>
      <c r="M595" s="3"/>
      <c r="N595" s="3"/>
      <c r="O595" s="3"/>
      <c r="P595" s="3"/>
      <c r="Q595" s="3"/>
      <c r="R595" s="3"/>
      <c r="S595" s="3"/>
      <c r="T595" s="3"/>
      <c r="U595" s="3"/>
      <c r="V595" s="3">
        <f t="shared" si="398"/>
        <v>150</v>
      </c>
      <c r="W595" s="3">
        <f t="shared" si="399"/>
        <v>0</v>
      </c>
      <c r="X595" s="3">
        <f t="shared" si="400"/>
        <v>0</v>
      </c>
      <c r="Y595" s="3">
        <f t="shared" si="401"/>
        <v>0</v>
      </c>
      <c r="Z595" s="3">
        <f t="shared" si="403"/>
        <v>150</v>
      </c>
      <c r="AA595" s="3"/>
      <c r="AB595" s="3"/>
      <c r="AC595" s="3"/>
      <c r="AD595" s="3"/>
      <c r="AE595" s="3"/>
      <c r="AF595" s="3"/>
      <c r="AG595" s="3"/>
      <c r="AH595" s="11">
        <v>2024</v>
      </c>
    </row>
    <row r="596" spans="1:34" s="15" customFormat="1" ht="21.75" customHeight="1" x14ac:dyDescent="0.3">
      <c r="A596" s="73"/>
      <c r="B596" s="12" t="s">
        <v>26</v>
      </c>
      <c r="C596" s="13">
        <f>SUM(C582:C594)</f>
        <v>0</v>
      </c>
      <c r="D596" s="13">
        <f t="shared" ref="D596:Y596" si="404">SUM(D582:D594)</f>
        <v>0</v>
      </c>
      <c r="E596" s="13">
        <f t="shared" si="404"/>
        <v>0</v>
      </c>
      <c r="F596" s="13">
        <f t="shared" si="404"/>
        <v>0</v>
      </c>
      <c r="G596" s="13">
        <f t="shared" si="404"/>
        <v>0</v>
      </c>
      <c r="H596" s="13">
        <f t="shared" si="404"/>
        <v>0</v>
      </c>
      <c r="I596" s="13">
        <f t="shared" si="404"/>
        <v>935.1</v>
      </c>
      <c r="J596" s="13">
        <f t="shared" si="404"/>
        <v>0</v>
      </c>
      <c r="K596" s="13">
        <f t="shared" si="404"/>
        <v>0</v>
      </c>
      <c r="L596" s="13">
        <f t="shared" si="404"/>
        <v>935.1</v>
      </c>
      <c r="M596" s="13">
        <f t="shared" si="404"/>
        <v>0</v>
      </c>
      <c r="N596" s="13">
        <f t="shared" si="404"/>
        <v>0</v>
      </c>
      <c r="O596" s="13">
        <f t="shared" si="404"/>
        <v>0</v>
      </c>
      <c r="P596" s="13">
        <f t="shared" si="404"/>
        <v>0</v>
      </c>
      <c r="Q596" s="13">
        <f t="shared" si="404"/>
        <v>0</v>
      </c>
      <c r="R596" s="13">
        <f t="shared" si="404"/>
        <v>0</v>
      </c>
      <c r="S596" s="13">
        <f t="shared" si="404"/>
        <v>0</v>
      </c>
      <c r="T596" s="13">
        <f t="shared" si="404"/>
        <v>0</v>
      </c>
      <c r="U596" s="13">
        <f t="shared" si="404"/>
        <v>0</v>
      </c>
      <c r="V596" s="13">
        <f t="shared" si="404"/>
        <v>935.1</v>
      </c>
      <c r="W596" s="13">
        <f t="shared" si="404"/>
        <v>0</v>
      </c>
      <c r="X596" s="13">
        <f t="shared" si="404"/>
        <v>0</v>
      </c>
      <c r="Y596" s="13">
        <f t="shared" si="404"/>
        <v>0</v>
      </c>
      <c r="Z596" s="13">
        <f>SUM(Z582:AG595)</f>
        <v>1085.0999999999999</v>
      </c>
      <c r="AA596" s="13"/>
      <c r="AB596" s="13"/>
      <c r="AC596" s="13"/>
      <c r="AD596" s="13"/>
      <c r="AE596" s="13"/>
      <c r="AF596" s="13"/>
      <c r="AG596" s="13"/>
      <c r="AH596" s="14"/>
    </row>
    <row r="597" spans="1:34" s="1" customFormat="1" ht="21.75" customHeight="1" x14ac:dyDescent="0.3">
      <c r="A597" s="71" t="s">
        <v>109</v>
      </c>
      <c r="B597" s="48" t="s">
        <v>62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>
        <f t="shared" ref="V597:V610" si="405">I597+M597+R597</f>
        <v>0</v>
      </c>
      <c r="W597" s="3">
        <f t="shared" ref="W597:W610" si="406">J597</f>
        <v>0</v>
      </c>
      <c r="X597" s="3">
        <f t="shared" ref="X597:X610" si="407">C597+F597+N597+S597</f>
        <v>0</v>
      </c>
      <c r="Y597" s="3">
        <f t="shared" ref="Y597:Y610" si="408">D597+G597+K597+P597+T597</f>
        <v>0</v>
      </c>
      <c r="Z597" s="3">
        <v>0</v>
      </c>
      <c r="AA597" s="3"/>
      <c r="AB597" s="3"/>
      <c r="AC597" s="3"/>
      <c r="AD597" s="3"/>
      <c r="AE597" s="3"/>
      <c r="AF597" s="3"/>
      <c r="AG597" s="3"/>
      <c r="AH597" s="11">
        <v>2011</v>
      </c>
    </row>
    <row r="598" spans="1:34" s="1" customFormat="1" ht="21.75" customHeight="1" x14ac:dyDescent="0.3">
      <c r="A598" s="72"/>
      <c r="B598" s="4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>
        <f t="shared" si="405"/>
        <v>0</v>
      </c>
      <c r="W598" s="3">
        <f t="shared" si="406"/>
        <v>0</v>
      </c>
      <c r="X598" s="3">
        <f t="shared" si="407"/>
        <v>0</v>
      </c>
      <c r="Y598" s="3">
        <f t="shared" si="408"/>
        <v>0</v>
      </c>
      <c r="Z598" s="3">
        <v>0</v>
      </c>
      <c r="AA598" s="3"/>
      <c r="AB598" s="3"/>
      <c r="AC598" s="3"/>
      <c r="AD598" s="3"/>
      <c r="AE598" s="3"/>
      <c r="AF598" s="3"/>
      <c r="AG598" s="3"/>
      <c r="AH598" s="11">
        <v>2012</v>
      </c>
    </row>
    <row r="599" spans="1:34" s="1" customFormat="1" ht="21.75" customHeight="1" x14ac:dyDescent="0.3">
      <c r="A599" s="72"/>
      <c r="B599" s="4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>
        <f t="shared" si="405"/>
        <v>0</v>
      </c>
      <c r="W599" s="3">
        <f t="shared" si="406"/>
        <v>0</v>
      </c>
      <c r="X599" s="3">
        <f t="shared" si="407"/>
        <v>0</v>
      </c>
      <c r="Y599" s="3">
        <f t="shared" si="408"/>
        <v>0</v>
      </c>
      <c r="Z599" s="3">
        <v>0</v>
      </c>
      <c r="AA599" s="3"/>
      <c r="AB599" s="3"/>
      <c r="AC599" s="3"/>
      <c r="AD599" s="3"/>
      <c r="AE599" s="3"/>
      <c r="AF599" s="3"/>
      <c r="AG599" s="3"/>
      <c r="AH599" s="11">
        <v>2013</v>
      </c>
    </row>
    <row r="600" spans="1:34" s="1" customFormat="1" ht="21.75" customHeight="1" x14ac:dyDescent="0.3">
      <c r="A600" s="72"/>
      <c r="B600" s="4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>
        <f t="shared" si="405"/>
        <v>0</v>
      </c>
      <c r="W600" s="3">
        <f t="shared" si="406"/>
        <v>0</v>
      </c>
      <c r="X600" s="3">
        <f t="shared" si="407"/>
        <v>0</v>
      </c>
      <c r="Y600" s="3">
        <f t="shared" si="408"/>
        <v>0</v>
      </c>
      <c r="Z600" s="3">
        <v>0</v>
      </c>
      <c r="AA600" s="3"/>
      <c r="AB600" s="3"/>
      <c r="AC600" s="3"/>
      <c r="AD600" s="3"/>
      <c r="AE600" s="3"/>
      <c r="AF600" s="3"/>
      <c r="AG600" s="3"/>
      <c r="AH600" s="11">
        <v>2014</v>
      </c>
    </row>
    <row r="601" spans="1:34" s="1" customFormat="1" ht="21.75" customHeight="1" x14ac:dyDescent="0.3">
      <c r="A601" s="72"/>
      <c r="B601" s="4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>
        <f t="shared" si="405"/>
        <v>0</v>
      </c>
      <c r="W601" s="3">
        <f t="shared" si="406"/>
        <v>0</v>
      </c>
      <c r="X601" s="3">
        <f t="shared" si="407"/>
        <v>0</v>
      </c>
      <c r="Y601" s="3">
        <f t="shared" si="408"/>
        <v>0</v>
      </c>
      <c r="Z601" s="3">
        <v>0</v>
      </c>
      <c r="AA601" s="3"/>
      <c r="AB601" s="3"/>
      <c r="AC601" s="3"/>
      <c r="AD601" s="3"/>
      <c r="AE601" s="3"/>
      <c r="AF601" s="3"/>
      <c r="AG601" s="3"/>
      <c r="AH601" s="11">
        <v>2015</v>
      </c>
    </row>
    <row r="602" spans="1:34" s="1" customFormat="1" ht="21.75" customHeight="1" x14ac:dyDescent="0.3">
      <c r="A602" s="72"/>
      <c r="B602" s="4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>
        <f t="shared" si="405"/>
        <v>0</v>
      </c>
      <c r="W602" s="3">
        <f t="shared" si="406"/>
        <v>0</v>
      </c>
      <c r="X602" s="3">
        <f t="shared" si="407"/>
        <v>0</v>
      </c>
      <c r="Y602" s="3">
        <f t="shared" si="408"/>
        <v>0</v>
      </c>
      <c r="Z602" s="3">
        <v>0</v>
      </c>
      <c r="AA602" s="3"/>
      <c r="AB602" s="3"/>
      <c r="AC602" s="3"/>
      <c r="AD602" s="3"/>
      <c r="AE602" s="3"/>
      <c r="AF602" s="3"/>
      <c r="AG602" s="3"/>
      <c r="AH602" s="11">
        <v>2016</v>
      </c>
    </row>
    <row r="603" spans="1:34" s="1" customFormat="1" ht="21.75" customHeight="1" x14ac:dyDescent="0.3">
      <c r="A603" s="72"/>
      <c r="B603" s="49"/>
      <c r="C603" s="3"/>
      <c r="D603" s="3"/>
      <c r="E603" s="3"/>
      <c r="F603" s="3"/>
      <c r="G603" s="3"/>
      <c r="H603" s="3"/>
      <c r="I603" s="3">
        <v>138.80000000000001</v>
      </c>
      <c r="J603" s="3"/>
      <c r="K603" s="3"/>
      <c r="L603" s="3">
        <v>138.80000000000001</v>
      </c>
      <c r="M603" s="3"/>
      <c r="N603" s="3"/>
      <c r="O603" s="3"/>
      <c r="P603" s="3"/>
      <c r="Q603" s="3"/>
      <c r="R603" s="3"/>
      <c r="S603" s="3"/>
      <c r="T603" s="3"/>
      <c r="U603" s="3"/>
      <c r="V603" s="3">
        <f t="shared" si="405"/>
        <v>138.80000000000001</v>
      </c>
      <c r="W603" s="3">
        <f t="shared" si="406"/>
        <v>0</v>
      </c>
      <c r="X603" s="3">
        <f t="shared" si="407"/>
        <v>0</v>
      </c>
      <c r="Y603" s="3">
        <f t="shared" si="408"/>
        <v>0</v>
      </c>
      <c r="Z603" s="3">
        <f>SUM(V603:Y603)</f>
        <v>138.80000000000001</v>
      </c>
      <c r="AA603" s="3"/>
      <c r="AB603" s="3"/>
      <c r="AC603" s="3"/>
      <c r="AD603" s="3"/>
      <c r="AE603" s="3"/>
      <c r="AF603" s="3"/>
      <c r="AG603" s="3"/>
      <c r="AH603" s="11">
        <v>2017</v>
      </c>
    </row>
    <row r="604" spans="1:34" s="1" customFormat="1" ht="21.75" customHeight="1" x14ac:dyDescent="0.3">
      <c r="A604" s="72"/>
      <c r="B604" s="4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>
        <f t="shared" si="405"/>
        <v>0</v>
      </c>
      <c r="W604" s="3">
        <f t="shared" si="406"/>
        <v>0</v>
      </c>
      <c r="X604" s="3">
        <f t="shared" si="407"/>
        <v>0</v>
      </c>
      <c r="Y604" s="3">
        <f t="shared" si="408"/>
        <v>0</v>
      </c>
      <c r="Z604" s="3">
        <v>0</v>
      </c>
      <c r="AA604" s="3"/>
      <c r="AB604" s="3"/>
      <c r="AC604" s="3"/>
      <c r="AD604" s="3"/>
      <c r="AE604" s="3"/>
      <c r="AF604" s="3"/>
      <c r="AG604" s="3"/>
      <c r="AH604" s="11">
        <v>2018</v>
      </c>
    </row>
    <row r="605" spans="1:34" s="1" customFormat="1" ht="21.75" customHeight="1" x14ac:dyDescent="0.3">
      <c r="A605" s="72"/>
      <c r="B605" s="4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>
        <f t="shared" si="405"/>
        <v>0</v>
      </c>
      <c r="W605" s="3">
        <f t="shared" si="406"/>
        <v>0</v>
      </c>
      <c r="X605" s="3">
        <f t="shared" si="407"/>
        <v>0</v>
      </c>
      <c r="Y605" s="3">
        <f t="shared" si="408"/>
        <v>0</v>
      </c>
      <c r="Z605" s="3">
        <v>0</v>
      </c>
      <c r="AA605" s="3"/>
      <c r="AB605" s="3"/>
      <c r="AC605" s="3"/>
      <c r="AD605" s="3"/>
      <c r="AE605" s="3"/>
      <c r="AF605" s="3"/>
      <c r="AG605" s="3"/>
      <c r="AH605" s="11">
        <v>2019</v>
      </c>
    </row>
    <row r="606" spans="1:34" s="1" customFormat="1" ht="21.75" customHeight="1" x14ac:dyDescent="0.3">
      <c r="A606" s="72"/>
      <c r="B606" s="4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>
        <f t="shared" si="405"/>
        <v>0</v>
      </c>
      <c r="W606" s="3">
        <f t="shared" si="406"/>
        <v>0</v>
      </c>
      <c r="X606" s="3">
        <f t="shared" si="407"/>
        <v>0</v>
      </c>
      <c r="Y606" s="3">
        <f t="shared" si="408"/>
        <v>0</v>
      </c>
      <c r="Z606" s="3">
        <v>0</v>
      </c>
      <c r="AA606" s="3"/>
      <c r="AB606" s="3"/>
      <c r="AC606" s="3"/>
      <c r="AD606" s="3"/>
      <c r="AE606" s="3"/>
      <c r="AF606" s="3"/>
      <c r="AG606" s="3"/>
      <c r="AH606" s="11">
        <v>2020</v>
      </c>
    </row>
    <row r="607" spans="1:34" s="1" customFormat="1" ht="20.25" customHeight="1" x14ac:dyDescent="0.3">
      <c r="A607" s="72"/>
      <c r="B607" s="4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19"/>
      <c r="S607" s="3"/>
      <c r="T607" s="3"/>
      <c r="U607" s="3"/>
      <c r="V607" s="3">
        <f t="shared" si="405"/>
        <v>0</v>
      </c>
      <c r="W607" s="3">
        <f t="shared" si="406"/>
        <v>0</v>
      </c>
      <c r="X607" s="3">
        <f t="shared" si="407"/>
        <v>0</v>
      </c>
      <c r="Y607" s="3">
        <f t="shared" si="408"/>
        <v>0</v>
      </c>
      <c r="Z607" s="3">
        <f t="shared" ref="Z607:Z610" si="409">SUM(V607:Y607)</f>
        <v>0</v>
      </c>
      <c r="AA607" s="3"/>
      <c r="AB607" s="3"/>
      <c r="AC607" s="3"/>
      <c r="AD607" s="3"/>
      <c r="AE607" s="3"/>
      <c r="AF607" s="3"/>
      <c r="AG607" s="3"/>
      <c r="AH607" s="11">
        <v>2021</v>
      </c>
    </row>
    <row r="608" spans="1:34" s="1" customFormat="1" ht="20.25" customHeight="1" x14ac:dyDescent="0.3">
      <c r="A608" s="72"/>
      <c r="B608" s="49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40"/>
      <c r="S608" s="38"/>
      <c r="T608" s="38"/>
      <c r="U608" s="38"/>
      <c r="V608" s="38">
        <f t="shared" si="405"/>
        <v>0</v>
      </c>
      <c r="W608" s="38">
        <f t="shared" si="406"/>
        <v>0</v>
      </c>
      <c r="X608" s="38">
        <f t="shared" si="407"/>
        <v>0</v>
      </c>
      <c r="Y608" s="38">
        <f t="shared" si="408"/>
        <v>0</v>
      </c>
      <c r="Z608" s="38">
        <f t="shared" si="409"/>
        <v>0</v>
      </c>
      <c r="AA608" s="38"/>
      <c r="AB608" s="38"/>
      <c r="AC608" s="38"/>
      <c r="AD608" s="38"/>
      <c r="AE608" s="38"/>
      <c r="AF608" s="38"/>
      <c r="AG608" s="38"/>
      <c r="AH608" s="39">
        <v>2022</v>
      </c>
    </row>
    <row r="609" spans="1:34" s="1" customFormat="1" ht="20.25" customHeight="1" x14ac:dyDescent="0.3">
      <c r="A609" s="72"/>
      <c r="B609" s="4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>
        <f t="shared" si="405"/>
        <v>0</v>
      </c>
      <c r="W609" s="3">
        <f t="shared" si="406"/>
        <v>0</v>
      </c>
      <c r="X609" s="3">
        <f t="shared" si="407"/>
        <v>0</v>
      </c>
      <c r="Y609" s="3">
        <f t="shared" si="408"/>
        <v>0</v>
      </c>
      <c r="Z609" s="3">
        <f t="shared" si="409"/>
        <v>0</v>
      </c>
      <c r="AA609" s="3"/>
      <c r="AB609" s="3"/>
      <c r="AC609" s="3"/>
      <c r="AD609" s="3"/>
      <c r="AE609" s="3"/>
      <c r="AF609" s="3"/>
      <c r="AG609" s="3"/>
      <c r="AH609" s="11">
        <v>2023</v>
      </c>
    </row>
    <row r="610" spans="1:34" s="1" customFormat="1" ht="20.25" customHeight="1" x14ac:dyDescent="0.3">
      <c r="A610" s="72"/>
      <c r="B610" s="5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>
        <f t="shared" si="405"/>
        <v>0</v>
      </c>
      <c r="W610" s="3">
        <f t="shared" si="406"/>
        <v>0</v>
      </c>
      <c r="X610" s="3">
        <f t="shared" si="407"/>
        <v>0</v>
      </c>
      <c r="Y610" s="3">
        <f t="shared" si="408"/>
        <v>0</v>
      </c>
      <c r="Z610" s="3">
        <f t="shared" si="409"/>
        <v>0</v>
      </c>
      <c r="AA610" s="3"/>
      <c r="AB610" s="3"/>
      <c r="AC610" s="3"/>
      <c r="AD610" s="3"/>
      <c r="AE610" s="3"/>
      <c r="AF610" s="3"/>
      <c r="AG610" s="3"/>
      <c r="AH610" s="11">
        <v>2024</v>
      </c>
    </row>
    <row r="611" spans="1:34" s="15" customFormat="1" ht="19.5" customHeight="1" x14ac:dyDescent="0.3">
      <c r="A611" s="73"/>
      <c r="B611" s="12" t="s">
        <v>26</v>
      </c>
      <c r="C611" s="13">
        <f>SUM(C597:C609)</f>
        <v>0</v>
      </c>
      <c r="D611" s="13">
        <f t="shared" ref="D611:Z611" si="410">SUM(D597:D609)</f>
        <v>0</v>
      </c>
      <c r="E611" s="13">
        <f t="shared" si="410"/>
        <v>0</v>
      </c>
      <c r="F611" s="13">
        <f t="shared" si="410"/>
        <v>0</v>
      </c>
      <c r="G611" s="13">
        <f t="shared" si="410"/>
        <v>0</v>
      </c>
      <c r="H611" s="13">
        <f t="shared" si="410"/>
        <v>0</v>
      </c>
      <c r="I611" s="13">
        <f t="shared" si="410"/>
        <v>138.80000000000001</v>
      </c>
      <c r="J611" s="13">
        <f t="shared" si="410"/>
        <v>0</v>
      </c>
      <c r="K611" s="13">
        <f t="shared" si="410"/>
        <v>0</v>
      </c>
      <c r="L611" s="13">
        <f t="shared" si="410"/>
        <v>138.80000000000001</v>
      </c>
      <c r="M611" s="13">
        <f t="shared" si="410"/>
        <v>0</v>
      </c>
      <c r="N611" s="13">
        <f t="shared" si="410"/>
        <v>0</v>
      </c>
      <c r="O611" s="13">
        <f t="shared" si="410"/>
        <v>0</v>
      </c>
      <c r="P611" s="13">
        <f t="shared" si="410"/>
        <v>0</v>
      </c>
      <c r="Q611" s="13">
        <f t="shared" si="410"/>
        <v>0</v>
      </c>
      <c r="R611" s="13">
        <f t="shared" si="410"/>
        <v>0</v>
      </c>
      <c r="S611" s="13">
        <f t="shared" si="410"/>
        <v>0</v>
      </c>
      <c r="T611" s="13">
        <f t="shared" si="410"/>
        <v>0</v>
      </c>
      <c r="U611" s="13">
        <f t="shared" si="410"/>
        <v>0</v>
      </c>
      <c r="V611" s="13">
        <f t="shared" si="410"/>
        <v>138.80000000000001</v>
      </c>
      <c r="W611" s="13">
        <f t="shared" si="410"/>
        <v>0</v>
      </c>
      <c r="X611" s="13">
        <f t="shared" si="410"/>
        <v>0</v>
      </c>
      <c r="Y611" s="13">
        <f t="shared" si="410"/>
        <v>0</v>
      </c>
      <c r="Z611" s="13">
        <f t="shared" si="410"/>
        <v>138.80000000000001</v>
      </c>
      <c r="AA611" s="13"/>
      <c r="AB611" s="13"/>
      <c r="AC611" s="13"/>
      <c r="AD611" s="13"/>
      <c r="AE611" s="13"/>
      <c r="AF611" s="13"/>
      <c r="AG611" s="13"/>
      <c r="AH611" s="14"/>
    </row>
    <row r="612" spans="1:34" s="1" customFormat="1" ht="19.5" customHeight="1" x14ac:dyDescent="0.3">
      <c r="A612" s="71" t="s">
        <v>110</v>
      </c>
      <c r="B612" s="48" t="s">
        <v>63</v>
      </c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>
        <f t="shared" ref="V612:V625" si="411">I612+M612+R612</f>
        <v>0</v>
      </c>
      <c r="W612" s="3">
        <f t="shared" ref="W612:W625" si="412">J612</f>
        <v>0</v>
      </c>
      <c r="X612" s="3">
        <f t="shared" ref="X612:X625" si="413">C612+F612+N612+S612</f>
        <v>0</v>
      </c>
      <c r="Y612" s="3">
        <f t="shared" ref="Y612:Y625" si="414">D612+G612+K612+P612+T612</f>
        <v>0</v>
      </c>
      <c r="Z612" s="3">
        <v>0</v>
      </c>
      <c r="AA612" s="3"/>
      <c r="AB612" s="3"/>
      <c r="AC612" s="3"/>
      <c r="AD612" s="3"/>
      <c r="AE612" s="3"/>
      <c r="AF612" s="3"/>
      <c r="AG612" s="3"/>
      <c r="AH612" s="11">
        <v>2011</v>
      </c>
    </row>
    <row r="613" spans="1:34" s="1" customFormat="1" ht="19.5" customHeight="1" x14ac:dyDescent="0.3">
      <c r="A613" s="72"/>
      <c r="B613" s="4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>
        <f t="shared" si="411"/>
        <v>0</v>
      </c>
      <c r="W613" s="3">
        <f t="shared" si="412"/>
        <v>0</v>
      </c>
      <c r="X613" s="3">
        <f t="shared" si="413"/>
        <v>0</v>
      </c>
      <c r="Y613" s="3">
        <f t="shared" si="414"/>
        <v>0</v>
      </c>
      <c r="Z613" s="3">
        <v>0</v>
      </c>
      <c r="AA613" s="3"/>
      <c r="AB613" s="3"/>
      <c r="AC613" s="3"/>
      <c r="AD613" s="3"/>
      <c r="AE613" s="3"/>
      <c r="AF613" s="3"/>
      <c r="AG613" s="3"/>
      <c r="AH613" s="11">
        <v>2012</v>
      </c>
    </row>
    <row r="614" spans="1:34" s="1" customFormat="1" ht="19.5" customHeight="1" x14ac:dyDescent="0.3">
      <c r="A614" s="72"/>
      <c r="B614" s="4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>
        <f t="shared" si="411"/>
        <v>0</v>
      </c>
      <c r="W614" s="3">
        <f t="shared" si="412"/>
        <v>0</v>
      </c>
      <c r="X614" s="3">
        <f t="shared" si="413"/>
        <v>0</v>
      </c>
      <c r="Y614" s="3">
        <f t="shared" si="414"/>
        <v>0</v>
      </c>
      <c r="Z614" s="3">
        <v>0</v>
      </c>
      <c r="AA614" s="3"/>
      <c r="AB614" s="3"/>
      <c r="AC614" s="3"/>
      <c r="AD614" s="3"/>
      <c r="AE614" s="3"/>
      <c r="AF614" s="3"/>
      <c r="AG614" s="3"/>
      <c r="AH614" s="11">
        <v>2013</v>
      </c>
    </row>
    <row r="615" spans="1:34" s="1" customFormat="1" ht="19.5" customHeight="1" x14ac:dyDescent="0.3">
      <c r="A615" s="72"/>
      <c r="B615" s="4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>
        <f t="shared" si="411"/>
        <v>0</v>
      </c>
      <c r="W615" s="3">
        <f t="shared" si="412"/>
        <v>0</v>
      </c>
      <c r="X615" s="3">
        <f t="shared" si="413"/>
        <v>0</v>
      </c>
      <c r="Y615" s="3">
        <f t="shared" si="414"/>
        <v>0</v>
      </c>
      <c r="Z615" s="3">
        <v>0</v>
      </c>
      <c r="AA615" s="3"/>
      <c r="AB615" s="3"/>
      <c r="AC615" s="3"/>
      <c r="AD615" s="3"/>
      <c r="AE615" s="3"/>
      <c r="AF615" s="3"/>
      <c r="AG615" s="3"/>
      <c r="AH615" s="11">
        <v>2014</v>
      </c>
    </row>
    <row r="616" spans="1:34" s="1" customFormat="1" ht="19.5" customHeight="1" x14ac:dyDescent="0.3">
      <c r="A616" s="72"/>
      <c r="B616" s="4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>
        <f t="shared" si="411"/>
        <v>0</v>
      </c>
      <c r="W616" s="3">
        <f t="shared" si="412"/>
        <v>0</v>
      </c>
      <c r="X616" s="3">
        <f t="shared" si="413"/>
        <v>0</v>
      </c>
      <c r="Y616" s="3">
        <f t="shared" si="414"/>
        <v>0</v>
      </c>
      <c r="Z616" s="3">
        <v>0</v>
      </c>
      <c r="AA616" s="3"/>
      <c r="AB616" s="3"/>
      <c r="AC616" s="3"/>
      <c r="AD616" s="3"/>
      <c r="AE616" s="3"/>
      <c r="AF616" s="3"/>
      <c r="AG616" s="3"/>
      <c r="AH616" s="11">
        <v>2015</v>
      </c>
    </row>
    <row r="617" spans="1:34" s="1" customFormat="1" ht="19.5" customHeight="1" x14ac:dyDescent="0.3">
      <c r="A617" s="72"/>
      <c r="B617" s="4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>
        <f t="shared" si="411"/>
        <v>0</v>
      </c>
      <c r="W617" s="3">
        <f t="shared" si="412"/>
        <v>0</v>
      </c>
      <c r="X617" s="3">
        <f t="shared" si="413"/>
        <v>0</v>
      </c>
      <c r="Y617" s="3">
        <f t="shared" si="414"/>
        <v>0</v>
      </c>
      <c r="Z617" s="3">
        <v>0</v>
      </c>
      <c r="AA617" s="3"/>
      <c r="AB617" s="3"/>
      <c r="AC617" s="3"/>
      <c r="AD617" s="3"/>
      <c r="AE617" s="3"/>
      <c r="AF617" s="3"/>
      <c r="AG617" s="3"/>
      <c r="AH617" s="11">
        <v>2016</v>
      </c>
    </row>
    <row r="618" spans="1:34" s="1" customFormat="1" ht="19.5" customHeight="1" x14ac:dyDescent="0.3">
      <c r="A618" s="72"/>
      <c r="B618" s="49"/>
      <c r="C618" s="3"/>
      <c r="D618" s="3"/>
      <c r="E618" s="3"/>
      <c r="F618" s="3"/>
      <c r="G618" s="3"/>
      <c r="H618" s="3"/>
      <c r="I618" s="3">
        <v>38.1</v>
      </c>
      <c r="J618" s="3"/>
      <c r="K618" s="3"/>
      <c r="L618" s="3">
        <v>38.1</v>
      </c>
      <c r="M618" s="3"/>
      <c r="N618" s="3"/>
      <c r="O618" s="3"/>
      <c r="P618" s="3"/>
      <c r="Q618" s="3"/>
      <c r="R618" s="3"/>
      <c r="S618" s="3"/>
      <c r="T618" s="3"/>
      <c r="U618" s="3"/>
      <c r="V618" s="3">
        <f t="shared" si="411"/>
        <v>38.1</v>
      </c>
      <c r="W618" s="3">
        <f t="shared" si="412"/>
        <v>0</v>
      </c>
      <c r="X618" s="3">
        <f t="shared" si="413"/>
        <v>0</v>
      </c>
      <c r="Y618" s="3">
        <f t="shared" si="414"/>
        <v>0</v>
      </c>
      <c r="Z618" s="3">
        <f>SUM(V618:Y618)</f>
        <v>38.1</v>
      </c>
      <c r="AA618" s="3"/>
      <c r="AB618" s="3"/>
      <c r="AC618" s="3"/>
      <c r="AD618" s="3"/>
      <c r="AE618" s="3"/>
      <c r="AF618" s="3"/>
      <c r="AG618" s="3"/>
      <c r="AH618" s="11">
        <v>2017</v>
      </c>
    </row>
    <row r="619" spans="1:34" s="1" customFormat="1" ht="19.5" customHeight="1" x14ac:dyDescent="0.3">
      <c r="A619" s="72"/>
      <c r="B619" s="4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>
        <v>0</v>
      </c>
      <c r="W619" s="3">
        <f t="shared" si="412"/>
        <v>0</v>
      </c>
      <c r="X619" s="3">
        <f t="shared" si="413"/>
        <v>0</v>
      </c>
      <c r="Y619" s="3">
        <f t="shared" si="414"/>
        <v>0</v>
      </c>
      <c r="Z619" s="3">
        <v>0</v>
      </c>
      <c r="AA619" s="3"/>
      <c r="AB619" s="3"/>
      <c r="AC619" s="3"/>
      <c r="AD619" s="3"/>
      <c r="AE619" s="3"/>
      <c r="AF619" s="3"/>
      <c r="AG619" s="3"/>
      <c r="AH619" s="11">
        <v>2018</v>
      </c>
    </row>
    <row r="620" spans="1:34" s="1" customFormat="1" ht="19.5" customHeight="1" x14ac:dyDescent="0.3">
      <c r="A620" s="72"/>
      <c r="B620" s="4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>
        <f t="shared" si="411"/>
        <v>0</v>
      </c>
      <c r="W620" s="3">
        <f t="shared" si="412"/>
        <v>0</v>
      </c>
      <c r="X620" s="3">
        <f t="shared" si="413"/>
        <v>0</v>
      </c>
      <c r="Y620" s="3">
        <f t="shared" si="414"/>
        <v>0</v>
      </c>
      <c r="Z620" s="3">
        <v>0</v>
      </c>
      <c r="AA620" s="3"/>
      <c r="AB620" s="3"/>
      <c r="AC620" s="3"/>
      <c r="AD620" s="3"/>
      <c r="AE620" s="3"/>
      <c r="AF620" s="3"/>
      <c r="AG620" s="3"/>
      <c r="AH620" s="11">
        <v>2019</v>
      </c>
    </row>
    <row r="621" spans="1:34" s="1" customFormat="1" ht="19.5" customHeight="1" x14ac:dyDescent="0.3">
      <c r="A621" s="72"/>
      <c r="B621" s="4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>
        <f t="shared" si="411"/>
        <v>0</v>
      </c>
      <c r="W621" s="3">
        <f t="shared" si="412"/>
        <v>0</v>
      </c>
      <c r="X621" s="3">
        <f t="shared" si="413"/>
        <v>0</v>
      </c>
      <c r="Y621" s="3">
        <f t="shared" si="414"/>
        <v>0</v>
      </c>
      <c r="Z621" s="3">
        <v>0</v>
      </c>
      <c r="AA621" s="3"/>
      <c r="AB621" s="3"/>
      <c r="AC621" s="3"/>
      <c r="AD621" s="3"/>
      <c r="AE621" s="3"/>
      <c r="AF621" s="3"/>
      <c r="AG621" s="3"/>
      <c r="AH621" s="11">
        <v>2020</v>
      </c>
    </row>
    <row r="622" spans="1:34" s="1" customFormat="1" ht="20.25" customHeight="1" x14ac:dyDescent="0.3">
      <c r="A622" s="72"/>
      <c r="B622" s="4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19"/>
      <c r="S622" s="3"/>
      <c r="T622" s="3"/>
      <c r="U622" s="3"/>
      <c r="V622" s="3">
        <f t="shared" si="411"/>
        <v>0</v>
      </c>
      <c r="W622" s="3">
        <f t="shared" si="412"/>
        <v>0</v>
      </c>
      <c r="X622" s="3">
        <f t="shared" si="413"/>
        <v>0</v>
      </c>
      <c r="Y622" s="3">
        <f t="shared" si="414"/>
        <v>0</v>
      </c>
      <c r="Z622" s="3">
        <f t="shared" ref="Z622:Z625" si="415">SUM(V622:Y622)</f>
        <v>0</v>
      </c>
      <c r="AA622" s="3"/>
      <c r="AB622" s="3"/>
      <c r="AC622" s="3"/>
      <c r="AD622" s="3"/>
      <c r="AE622" s="3"/>
      <c r="AF622" s="3"/>
      <c r="AG622" s="3"/>
      <c r="AH622" s="11">
        <v>2021</v>
      </c>
    </row>
    <row r="623" spans="1:34" s="1" customFormat="1" ht="20.25" customHeight="1" x14ac:dyDescent="0.3">
      <c r="A623" s="72"/>
      <c r="B623" s="49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40"/>
      <c r="S623" s="38"/>
      <c r="T623" s="38"/>
      <c r="U623" s="38"/>
      <c r="V623" s="38">
        <f t="shared" si="411"/>
        <v>0</v>
      </c>
      <c r="W623" s="38">
        <f t="shared" si="412"/>
        <v>0</v>
      </c>
      <c r="X623" s="38">
        <f t="shared" si="413"/>
        <v>0</v>
      </c>
      <c r="Y623" s="38">
        <f t="shared" si="414"/>
        <v>0</v>
      </c>
      <c r="Z623" s="38">
        <f t="shared" si="415"/>
        <v>0</v>
      </c>
      <c r="AA623" s="38"/>
      <c r="AB623" s="38"/>
      <c r="AC623" s="38"/>
      <c r="AD623" s="38"/>
      <c r="AE623" s="38"/>
      <c r="AF623" s="38"/>
      <c r="AG623" s="38"/>
      <c r="AH623" s="39">
        <v>2022</v>
      </c>
    </row>
    <row r="624" spans="1:34" s="1" customFormat="1" ht="20.25" customHeight="1" x14ac:dyDescent="0.3">
      <c r="A624" s="72"/>
      <c r="B624" s="4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>
        <f t="shared" si="411"/>
        <v>0</v>
      </c>
      <c r="W624" s="3">
        <f t="shared" si="412"/>
        <v>0</v>
      </c>
      <c r="X624" s="3">
        <f t="shared" si="413"/>
        <v>0</v>
      </c>
      <c r="Y624" s="3">
        <f t="shared" si="414"/>
        <v>0</v>
      </c>
      <c r="Z624" s="3">
        <f t="shared" si="415"/>
        <v>0</v>
      </c>
      <c r="AA624" s="3"/>
      <c r="AB624" s="3"/>
      <c r="AC624" s="3"/>
      <c r="AD624" s="3"/>
      <c r="AE624" s="3"/>
      <c r="AF624" s="3"/>
      <c r="AG624" s="3"/>
      <c r="AH624" s="11">
        <v>2023</v>
      </c>
    </row>
    <row r="625" spans="1:34" s="1" customFormat="1" ht="20.25" customHeight="1" x14ac:dyDescent="0.3">
      <c r="A625" s="72"/>
      <c r="B625" s="5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>
        <f t="shared" si="411"/>
        <v>0</v>
      </c>
      <c r="W625" s="3">
        <f t="shared" si="412"/>
        <v>0</v>
      </c>
      <c r="X625" s="3">
        <f t="shared" si="413"/>
        <v>0</v>
      </c>
      <c r="Y625" s="3">
        <f t="shared" si="414"/>
        <v>0</v>
      </c>
      <c r="Z625" s="3">
        <f t="shared" si="415"/>
        <v>0</v>
      </c>
      <c r="AA625" s="3"/>
      <c r="AB625" s="3"/>
      <c r="AC625" s="3"/>
      <c r="AD625" s="3"/>
      <c r="AE625" s="3"/>
      <c r="AF625" s="3"/>
      <c r="AG625" s="3"/>
      <c r="AH625" s="11">
        <v>2024</v>
      </c>
    </row>
    <row r="626" spans="1:34" s="15" customFormat="1" ht="19.5" customHeight="1" x14ac:dyDescent="0.3">
      <c r="A626" s="73"/>
      <c r="B626" s="12" t="s">
        <v>26</v>
      </c>
      <c r="C626" s="13">
        <f>SUM(C612:C624)</f>
        <v>0</v>
      </c>
      <c r="D626" s="13">
        <f t="shared" ref="D626:Z626" si="416">SUM(D612:D624)</f>
        <v>0</v>
      </c>
      <c r="E626" s="13">
        <f t="shared" si="416"/>
        <v>0</v>
      </c>
      <c r="F626" s="13">
        <f t="shared" si="416"/>
        <v>0</v>
      </c>
      <c r="G626" s="13">
        <f t="shared" si="416"/>
        <v>0</v>
      </c>
      <c r="H626" s="13">
        <f t="shared" si="416"/>
        <v>0</v>
      </c>
      <c r="I626" s="13">
        <f t="shared" si="416"/>
        <v>38.1</v>
      </c>
      <c r="J626" s="13">
        <f t="shared" si="416"/>
        <v>0</v>
      </c>
      <c r="K626" s="13">
        <f t="shared" si="416"/>
        <v>0</v>
      </c>
      <c r="L626" s="13">
        <f t="shared" si="416"/>
        <v>38.1</v>
      </c>
      <c r="M626" s="13">
        <f t="shared" si="416"/>
        <v>0</v>
      </c>
      <c r="N626" s="13">
        <f t="shared" si="416"/>
        <v>0</v>
      </c>
      <c r="O626" s="13">
        <f t="shared" si="416"/>
        <v>0</v>
      </c>
      <c r="P626" s="13">
        <f t="shared" si="416"/>
        <v>0</v>
      </c>
      <c r="Q626" s="13">
        <f t="shared" si="416"/>
        <v>0</v>
      </c>
      <c r="R626" s="13">
        <f t="shared" si="416"/>
        <v>0</v>
      </c>
      <c r="S626" s="13">
        <f t="shared" si="416"/>
        <v>0</v>
      </c>
      <c r="T626" s="13">
        <f t="shared" si="416"/>
        <v>0</v>
      </c>
      <c r="U626" s="13">
        <f t="shared" si="416"/>
        <v>0</v>
      </c>
      <c r="V626" s="13">
        <f t="shared" si="416"/>
        <v>38.1</v>
      </c>
      <c r="W626" s="13">
        <f t="shared" si="416"/>
        <v>0</v>
      </c>
      <c r="X626" s="13">
        <f t="shared" si="416"/>
        <v>0</v>
      </c>
      <c r="Y626" s="13">
        <f t="shared" si="416"/>
        <v>0</v>
      </c>
      <c r="Z626" s="13">
        <f t="shared" si="416"/>
        <v>38.1</v>
      </c>
      <c r="AA626" s="13"/>
      <c r="AB626" s="13"/>
      <c r="AC626" s="13"/>
      <c r="AD626" s="13"/>
      <c r="AE626" s="13"/>
      <c r="AF626" s="13"/>
      <c r="AG626" s="13"/>
      <c r="AH626" s="14"/>
    </row>
    <row r="627" spans="1:34" s="15" customFormat="1" ht="19.5" customHeight="1" x14ac:dyDescent="0.3">
      <c r="A627" s="12"/>
      <c r="B627" s="12" t="s">
        <v>28</v>
      </c>
      <c r="C627" s="13">
        <f t="shared" ref="C627:Z627" si="417">C433+C465+C476+C491+C506+C521+C449+C536+C551+C626+C611+C596+C581+C566</f>
        <v>0</v>
      </c>
      <c r="D627" s="13">
        <f t="shared" si="417"/>
        <v>0</v>
      </c>
      <c r="E627" s="13">
        <f t="shared" si="417"/>
        <v>0</v>
      </c>
      <c r="F627" s="13">
        <f t="shared" si="417"/>
        <v>0</v>
      </c>
      <c r="G627" s="13">
        <f t="shared" si="417"/>
        <v>0</v>
      </c>
      <c r="H627" s="13">
        <f t="shared" si="417"/>
        <v>0</v>
      </c>
      <c r="I627" s="13">
        <f t="shared" si="417"/>
        <v>10305.800000000001</v>
      </c>
      <c r="J627" s="13">
        <f t="shared" si="417"/>
        <v>0</v>
      </c>
      <c r="K627" s="13">
        <f t="shared" si="417"/>
        <v>1517</v>
      </c>
      <c r="L627" s="13">
        <f t="shared" si="417"/>
        <v>11822.800000000001</v>
      </c>
      <c r="M627" s="13">
        <f t="shared" si="417"/>
        <v>0</v>
      </c>
      <c r="N627" s="13">
        <f t="shared" si="417"/>
        <v>0</v>
      </c>
      <c r="O627" s="13">
        <f t="shared" si="417"/>
        <v>0</v>
      </c>
      <c r="P627" s="13">
        <f t="shared" si="417"/>
        <v>0</v>
      </c>
      <c r="Q627" s="13">
        <f t="shared" si="417"/>
        <v>0</v>
      </c>
      <c r="R627" s="13">
        <f t="shared" si="417"/>
        <v>1550.4</v>
      </c>
      <c r="S627" s="13">
        <f t="shared" si="417"/>
        <v>350</v>
      </c>
      <c r="T627" s="13">
        <f t="shared" si="417"/>
        <v>6456.7</v>
      </c>
      <c r="U627" s="13">
        <f t="shared" si="417"/>
        <v>8357.1</v>
      </c>
      <c r="V627" s="13">
        <f t="shared" si="417"/>
        <v>11856.2</v>
      </c>
      <c r="W627" s="13">
        <f t="shared" si="417"/>
        <v>0</v>
      </c>
      <c r="X627" s="13">
        <f t="shared" si="417"/>
        <v>350</v>
      </c>
      <c r="Y627" s="13">
        <f t="shared" si="417"/>
        <v>7973.7000000000007</v>
      </c>
      <c r="Z627" s="13">
        <f t="shared" si="417"/>
        <v>20329.900000000001</v>
      </c>
      <c r="AA627" s="13"/>
      <c r="AB627" s="13"/>
      <c r="AC627" s="13"/>
      <c r="AD627" s="13"/>
      <c r="AE627" s="13"/>
      <c r="AF627" s="13"/>
      <c r="AG627" s="13"/>
      <c r="AH627" s="14"/>
    </row>
    <row r="628" spans="1:34" s="1" customFormat="1" ht="20.25" customHeight="1" x14ac:dyDescent="0.3">
      <c r="A628" s="53" t="s">
        <v>111</v>
      </c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5"/>
    </row>
    <row r="629" spans="1:34" s="1" customFormat="1" ht="20.25" customHeight="1" x14ac:dyDescent="0.3">
      <c r="A629" s="53" t="s">
        <v>67</v>
      </c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5"/>
    </row>
    <row r="630" spans="1:34" s="1" customFormat="1" ht="20.25" customHeight="1" x14ac:dyDescent="0.3">
      <c r="A630" s="71" t="s">
        <v>112</v>
      </c>
      <c r="B630" s="48" t="s">
        <v>49</v>
      </c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>
        <f>I630+M630+R630</f>
        <v>0</v>
      </c>
      <c r="W630" s="3">
        <f>J630</f>
        <v>0</v>
      </c>
      <c r="X630" s="3">
        <f>C630+F630+N630+S630</f>
        <v>0</v>
      </c>
      <c r="Y630" s="3">
        <f>D630+G630+K630+P630+T630</f>
        <v>0</v>
      </c>
      <c r="Z630" s="3">
        <f t="shared" ref="Z630:Z639" si="418">SUM(V630:Y630)</f>
        <v>0</v>
      </c>
      <c r="AA630" s="3"/>
      <c r="AB630" s="3"/>
      <c r="AC630" s="3"/>
      <c r="AD630" s="3"/>
      <c r="AE630" s="3"/>
      <c r="AF630" s="3"/>
      <c r="AG630" s="3"/>
      <c r="AH630" s="11">
        <v>2011</v>
      </c>
    </row>
    <row r="631" spans="1:34" s="1" customFormat="1" ht="20.25" customHeight="1" x14ac:dyDescent="0.3">
      <c r="A631" s="72"/>
      <c r="B631" s="49"/>
      <c r="C631" s="3"/>
      <c r="D631" s="3"/>
      <c r="E631" s="3"/>
      <c r="F631" s="3"/>
      <c r="G631" s="3"/>
      <c r="H631" s="3"/>
      <c r="I631" s="3">
        <v>240</v>
      </c>
      <c r="J631" s="3"/>
      <c r="K631" s="3"/>
      <c r="L631" s="3">
        <f>I631+J631+K631</f>
        <v>240</v>
      </c>
      <c r="M631" s="3"/>
      <c r="N631" s="3"/>
      <c r="O631" s="3"/>
      <c r="P631" s="3"/>
      <c r="Q631" s="3"/>
      <c r="R631" s="3"/>
      <c r="S631" s="3"/>
      <c r="T631" s="3"/>
      <c r="U631" s="3"/>
      <c r="V631" s="3">
        <f t="shared" ref="V631:V643" si="419">I631+M631+R631</f>
        <v>240</v>
      </c>
      <c r="W631" s="3">
        <f t="shared" ref="W631:W643" si="420">J631</f>
        <v>0</v>
      </c>
      <c r="X631" s="3">
        <f t="shared" ref="X631:X643" si="421">C631+F631+N631+S631</f>
        <v>0</v>
      </c>
      <c r="Y631" s="3">
        <f t="shared" ref="Y631:Y643" si="422">D631+G631+K631+P631+T631</f>
        <v>0</v>
      </c>
      <c r="Z631" s="3">
        <f t="shared" si="418"/>
        <v>240</v>
      </c>
      <c r="AA631" s="3"/>
      <c r="AB631" s="3"/>
      <c r="AC631" s="3"/>
      <c r="AD631" s="3"/>
      <c r="AE631" s="3"/>
      <c r="AF631" s="3"/>
      <c r="AG631" s="3"/>
      <c r="AH631" s="11">
        <v>2012</v>
      </c>
    </row>
    <row r="632" spans="1:34" s="1" customFormat="1" ht="20.25" customHeight="1" x14ac:dyDescent="0.3">
      <c r="A632" s="72"/>
      <c r="B632" s="4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>
        <f t="shared" si="419"/>
        <v>0</v>
      </c>
      <c r="W632" s="3">
        <f t="shared" si="420"/>
        <v>0</v>
      </c>
      <c r="X632" s="3">
        <f t="shared" si="421"/>
        <v>0</v>
      </c>
      <c r="Y632" s="3">
        <f t="shared" si="422"/>
        <v>0</v>
      </c>
      <c r="Z632" s="3">
        <f t="shared" si="418"/>
        <v>0</v>
      </c>
      <c r="AA632" s="3"/>
      <c r="AB632" s="3"/>
      <c r="AC632" s="3"/>
      <c r="AD632" s="3"/>
      <c r="AE632" s="3"/>
      <c r="AF632" s="3"/>
      <c r="AG632" s="3"/>
      <c r="AH632" s="11">
        <v>2013</v>
      </c>
    </row>
    <row r="633" spans="1:34" s="1" customFormat="1" ht="20.25" customHeight="1" x14ac:dyDescent="0.3">
      <c r="A633" s="72"/>
      <c r="B633" s="4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>
        <f t="shared" si="419"/>
        <v>0</v>
      </c>
      <c r="W633" s="3">
        <f t="shared" si="420"/>
        <v>0</v>
      </c>
      <c r="X633" s="3">
        <f t="shared" si="421"/>
        <v>0</v>
      </c>
      <c r="Y633" s="3">
        <f t="shared" si="422"/>
        <v>0</v>
      </c>
      <c r="Z633" s="3">
        <f t="shared" si="418"/>
        <v>0</v>
      </c>
      <c r="AA633" s="3"/>
      <c r="AB633" s="3"/>
      <c r="AC633" s="3"/>
      <c r="AD633" s="3"/>
      <c r="AE633" s="3"/>
      <c r="AF633" s="3"/>
      <c r="AG633" s="3"/>
      <c r="AH633" s="11">
        <v>2014</v>
      </c>
    </row>
    <row r="634" spans="1:34" s="1" customFormat="1" ht="20.25" customHeight="1" x14ac:dyDescent="0.3">
      <c r="A634" s="72"/>
      <c r="B634" s="4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>
        <f t="shared" si="419"/>
        <v>0</v>
      </c>
      <c r="W634" s="3">
        <f t="shared" si="420"/>
        <v>0</v>
      </c>
      <c r="X634" s="3">
        <f t="shared" si="421"/>
        <v>0</v>
      </c>
      <c r="Y634" s="3">
        <f t="shared" si="422"/>
        <v>0</v>
      </c>
      <c r="Z634" s="3">
        <f t="shared" si="418"/>
        <v>0</v>
      </c>
      <c r="AA634" s="3"/>
      <c r="AB634" s="3"/>
      <c r="AC634" s="3"/>
      <c r="AD634" s="3"/>
      <c r="AE634" s="3"/>
      <c r="AF634" s="3"/>
      <c r="AG634" s="3"/>
      <c r="AH634" s="11">
        <v>2015</v>
      </c>
    </row>
    <row r="635" spans="1:34" s="1" customFormat="1" ht="20.25" customHeight="1" x14ac:dyDescent="0.3">
      <c r="A635" s="72"/>
      <c r="B635" s="4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>
        <f t="shared" si="419"/>
        <v>0</v>
      </c>
      <c r="W635" s="3">
        <f t="shared" si="420"/>
        <v>0</v>
      </c>
      <c r="X635" s="3">
        <f t="shared" si="421"/>
        <v>0</v>
      </c>
      <c r="Y635" s="3">
        <f t="shared" si="422"/>
        <v>0</v>
      </c>
      <c r="Z635" s="3">
        <f t="shared" si="418"/>
        <v>0</v>
      </c>
      <c r="AA635" s="3"/>
      <c r="AB635" s="3"/>
      <c r="AC635" s="3"/>
      <c r="AD635" s="3"/>
      <c r="AE635" s="3"/>
      <c r="AF635" s="3"/>
      <c r="AG635" s="3"/>
      <c r="AH635" s="11">
        <v>2016</v>
      </c>
    </row>
    <row r="636" spans="1:34" s="1" customFormat="1" ht="20.25" customHeight="1" x14ac:dyDescent="0.3">
      <c r="A636" s="72"/>
      <c r="B636" s="4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>
        <f t="shared" si="419"/>
        <v>0</v>
      </c>
      <c r="W636" s="3">
        <f t="shared" si="420"/>
        <v>0</v>
      </c>
      <c r="X636" s="3">
        <f t="shared" si="421"/>
        <v>0</v>
      </c>
      <c r="Y636" s="3">
        <f t="shared" si="422"/>
        <v>0</v>
      </c>
      <c r="Z636" s="3">
        <f t="shared" si="418"/>
        <v>0</v>
      </c>
      <c r="AA636" s="3"/>
      <c r="AB636" s="3"/>
      <c r="AC636" s="3"/>
      <c r="AD636" s="3"/>
      <c r="AE636" s="3"/>
      <c r="AF636" s="3"/>
      <c r="AG636" s="3"/>
      <c r="AH636" s="11">
        <v>2017</v>
      </c>
    </row>
    <row r="637" spans="1:34" s="1" customFormat="1" ht="20.25" customHeight="1" x14ac:dyDescent="0.3">
      <c r="A637" s="72"/>
      <c r="B637" s="4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>
        <f t="shared" si="419"/>
        <v>0</v>
      </c>
      <c r="W637" s="3">
        <f t="shared" si="420"/>
        <v>0</v>
      </c>
      <c r="X637" s="3">
        <f t="shared" si="421"/>
        <v>0</v>
      </c>
      <c r="Y637" s="3">
        <f t="shared" si="422"/>
        <v>0</v>
      </c>
      <c r="Z637" s="3">
        <f t="shared" si="418"/>
        <v>0</v>
      </c>
      <c r="AA637" s="3"/>
      <c r="AB637" s="3"/>
      <c r="AC637" s="3"/>
      <c r="AD637" s="3"/>
      <c r="AE637" s="3"/>
      <c r="AF637" s="3"/>
      <c r="AG637" s="3"/>
      <c r="AH637" s="11">
        <v>2018</v>
      </c>
    </row>
    <row r="638" spans="1:34" s="1" customFormat="1" ht="20.25" customHeight="1" x14ac:dyDescent="0.3">
      <c r="A638" s="72"/>
      <c r="B638" s="4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>
        <f t="shared" si="419"/>
        <v>0</v>
      </c>
      <c r="W638" s="3">
        <f t="shared" si="420"/>
        <v>0</v>
      </c>
      <c r="X638" s="3">
        <f t="shared" si="421"/>
        <v>0</v>
      </c>
      <c r="Y638" s="3">
        <f t="shared" si="422"/>
        <v>0</v>
      </c>
      <c r="Z638" s="3">
        <f t="shared" si="418"/>
        <v>0</v>
      </c>
      <c r="AA638" s="3"/>
      <c r="AB638" s="3"/>
      <c r="AC638" s="3"/>
      <c r="AD638" s="3"/>
      <c r="AE638" s="3"/>
      <c r="AF638" s="3"/>
      <c r="AG638" s="3"/>
      <c r="AH638" s="11">
        <v>2019</v>
      </c>
    </row>
    <row r="639" spans="1:34" s="1" customFormat="1" ht="20.25" customHeight="1" x14ac:dyDescent="0.3">
      <c r="A639" s="72"/>
      <c r="B639" s="4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>
        <f t="shared" si="419"/>
        <v>0</v>
      </c>
      <c r="W639" s="3">
        <f t="shared" si="420"/>
        <v>0</v>
      </c>
      <c r="X639" s="3">
        <f t="shared" si="421"/>
        <v>0</v>
      </c>
      <c r="Y639" s="3">
        <f t="shared" si="422"/>
        <v>0</v>
      </c>
      <c r="Z639" s="3">
        <f t="shared" si="418"/>
        <v>0</v>
      </c>
      <c r="AA639" s="3"/>
      <c r="AB639" s="3"/>
      <c r="AC639" s="3"/>
      <c r="AD639" s="3"/>
      <c r="AE639" s="3"/>
      <c r="AF639" s="3"/>
      <c r="AG639" s="3"/>
      <c r="AH639" s="11">
        <v>2020</v>
      </c>
    </row>
    <row r="640" spans="1:34" s="1" customFormat="1" ht="20.25" customHeight="1" x14ac:dyDescent="0.3">
      <c r="A640" s="72"/>
      <c r="B640" s="4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19"/>
      <c r="S640" s="3"/>
      <c r="T640" s="3"/>
      <c r="U640" s="3"/>
      <c r="V640" s="3">
        <f t="shared" si="419"/>
        <v>0</v>
      </c>
      <c r="W640" s="3">
        <f t="shared" si="420"/>
        <v>0</v>
      </c>
      <c r="X640" s="3">
        <f t="shared" si="421"/>
        <v>0</v>
      </c>
      <c r="Y640" s="3">
        <f t="shared" si="422"/>
        <v>0</v>
      </c>
      <c r="Z640" s="3">
        <f t="shared" ref="Z640:Z643" si="423">SUM(V640:Y640)</f>
        <v>0</v>
      </c>
      <c r="AA640" s="3"/>
      <c r="AB640" s="3"/>
      <c r="AC640" s="3"/>
      <c r="AD640" s="3"/>
      <c r="AE640" s="3"/>
      <c r="AF640" s="3"/>
      <c r="AG640" s="3"/>
      <c r="AH640" s="11">
        <v>2021</v>
      </c>
    </row>
    <row r="641" spans="1:34" s="1" customFormat="1" ht="20.25" customHeight="1" x14ac:dyDescent="0.3">
      <c r="A641" s="72"/>
      <c r="B641" s="49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40"/>
      <c r="S641" s="38"/>
      <c r="T641" s="38"/>
      <c r="U641" s="38"/>
      <c r="V641" s="38">
        <f t="shared" si="419"/>
        <v>0</v>
      </c>
      <c r="W641" s="38">
        <f t="shared" si="420"/>
        <v>0</v>
      </c>
      <c r="X641" s="38">
        <f t="shared" si="421"/>
        <v>0</v>
      </c>
      <c r="Y641" s="38">
        <f t="shared" si="422"/>
        <v>0</v>
      </c>
      <c r="Z641" s="38">
        <f t="shared" si="423"/>
        <v>0</v>
      </c>
      <c r="AA641" s="38"/>
      <c r="AB641" s="38"/>
      <c r="AC641" s="38"/>
      <c r="AD641" s="38"/>
      <c r="AE641" s="38"/>
      <c r="AF641" s="38"/>
      <c r="AG641" s="38"/>
      <c r="AH641" s="39">
        <v>2022</v>
      </c>
    </row>
    <row r="642" spans="1:34" s="1" customFormat="1" ht="20.25" customHeight="1" x14ac:dyDescent="0.3">
      <c r="A642" s="72"/>
      <c r="B642" s="4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>
        <f t="shared" si="419"/>
        <v>0</v>
      </c>
      <c r="W642" s="3">
        <f t="shared" si="420"/>
        <v>0</v>
      </c>
      <c r="X642" s="3">
        <f t="shared" si="421"/>
        <v>0</v>
      </c>
      <c r="Y642" s="3">
        <f t="shared" si="422"/>
        <v>0</v>
      </c>
      <c r="Z642" s="3">
        <f t="shared" si="423"/>
        <v>0</v>
      </c>
      <c r="AA642" s="3"/>
      <c r="AB642" s="3"/>
      <c r="AC642" s="3"/>
      <c r="AD642" s="3"/>
      <c r="AE642" s="3"/>
      <c r="AF642" s="3"/>
      <c r="AG642" s="3"/>
      <c r="AH642" s="11">
        <v>2023</v>
      </c>
    </row>
    <row r="643" spans="1:34" s="1" customFormat="1" ht="20.25" customHeight="1" x14ac:dyDescent="0.3">
      <c r="A643" s="72"/>
      <c r="B643" s="5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>
        <f t="shared" si="419"/>
        <v>0</v>
      </c>
      <c r="W643" s="3">
        <f t="shared" si="420"/>
        <v>0</v>
      </c>
      <c r="X643" s="3">
        <f t="shared" si="421"/>
        <v>0</v>
      </c>
      <c r="Y643" s="3">
        <f t="shared" si="422"/>
        <v>0</v>
      </c>
      <c r="Z643" s="3">
        <f t="shared" si="423"/>
        <v>0</v>
      </c>
      <c r="AA643" s="3"/>
      <c r="AB643" s="3"/>
      <c r="AC643" s="3"/>
      <c r="AD643" s="3"/>
      <c r="AE643" s="3"/>
      <c r="AF643" s="3"/>
      <c r="AG643" s="3"/>
      <c r="AH643" s="11">
        <v>2024</v>
      </c>
    </row>
    <row r="644" spans="1:34" s="15" customFormat="1" ht="20.25" customHeight="1" x14ac:dyDescent="0.3">
      <c r="A644" s="73"/>
      <c r="B644" s="12" t="s">
        <v>26</v>
      </c>
      <c r="C644" s="13">
        <f>SUM(C630:C642)</f>
        <v>0</v>
      </c>
      <c r="D644" s="13">
        <f t="shared" ref="D644:Z644" si="424">SUM(D630:D642)</f>
        <v>0</v>
      </c>
      <c r="E644" s="13">
        <f t="shared" si="424"/>
        <v>0</v>
      </c>
      <c r="F644" s="13">
        <f t="shared" si="424"/>
        <v>0</v>
      </c>
      <c r="G644" s="13">
        <f t="shared" si="424"/>
        <v>0</v>
      </c>
      <c r="H644" s="13">
        <f t="shared" si="424"/>
        <v>0</v>
      </c>
      <c r="I644" s="13">
        <f t="shared" si="424"/>
        <v>240</v>
      </c>
      <c r="J644" s="13">
        <f t="shared" si="424"/>
        <v>0</v>
      </c>
      <c r="K644" s="13">
        <f t="shared" si="424"/>
        <v>0</v>
      </c>
      <c r="L644" s="13">
        <f t="shared" si="424"/>
        <v>240</v>
      </c>
      <c r="M644" s="13">
        <f t="shared" si="424"/>
        <v>0</v>
      </c>
      <c r="N644" s="13">
        <f t="shared" si="424"/>
        <v>0</v>
      </c>
      <c r="O644" s="13">
        <f t="shared" si="424"/>
        <v>0</v>
      </c>
      <c r="P644" s="13">
        <f t="shared" si="424"/>
        <v>0</v>
      </c>
      <c r="Q644" s="13">
        <f t="shared" si="424"/>
        <v>0</v>
      </c>
      <c r="R644" s="13">
        <f t="shared" si="424"/>
        <v>0</v>
      </c>
      <c r="S644" s="13">
        <f t="shared" si="424"/>
        <v>0</v>
      </c>
      <c r="T644" s="13">
        <f t="shared" si="424"/>
        <v>0</v>
      </c>
      <c r="U644" s="13">
        <f t="shared" si="424"/>
        <v>0</v>
      </c>
      <c r="V644" s="13">
        <f t="shared" si="424"/>
        <v>240</v>
      </c>
      <c r="W644" s="13">
        <f t="shared" si="424"/>
        <v>0</v>
      </c>
      <c r="X644" s="13">
        <f t="shared" si="424"/>
        <v>0</v>
      </c>
      <c r="Y644" s="13">
        <f t="shared" si="424"/>
        <v>0</v>
      </c>
      <c r="Z644" s="13">
        <f t="shared" si="424"/>
        <v>240</v>
      </c>
      <c r="AA644" s="13"/>
      <c r="AB644" s="13"/>
      <c r="AC644" s="13"/>
      <c r="AD644" s="13"/>
      <c r="AE644" s="13"/>
      <c r="AF644" s="13"/>
      <c r="AG644" s="13"/>
      <c r="AH644" s="14"/>
    </row>
    <row r="645" spans="1:34" s="15" customFormat="1" ht="20.25" customHeight="1" x14ac:dyDescent="0.3">
      <c r="A645" s="12"/>
      <c r="B645" s="12" t="s">
        <v>28</v>
      </c>
      <c r="C645" s="13">
        <f t="shared" ref="C645:H645" si="425">C644</f>
        <v>0</v>
      </c>
      <c r="D645" s="13">
        <f t="shared" si="425"/>
        <v>0</v>
      </c>
      <c r="E645" s="13">
        <f t="shared" si="425"/>
        <v>0</v>
      </c>
      <c r="F645" s="13">
        <f t="shared" si="425"/>
        <v>0</v>
      </c>
      <c r="G645" s="13">
        <f t="shared" si="425"/>
        <v>0</v>
      </c>
      <c r="H645" s="13">
        <f t="shared" si="425"/>
        <v>0</v>
      </c>
      <c r="I645" s="13">
        <f>I644</f>
        <v>240</v>
      </c>
      <c r="J645" s="13">
        <f t="shared" ref="J645:U645" si="426">J644</f>
        <v>0</v>
      </c>
      <c r="K645" s="13">
        <f t="shared" si="426"/>
        <v>0</v>
      </c>
      <c r="L645" s="13">
        <f t="shared" si="426"/>
        <v>240</v>
      </c>
      <c r="M645" s="13">
        <f t="shared" si="426"/>
        <v>0</v>
      </c>
      <c r="N645" s="13">
        <f t="shared" si="426"/>
        <v>0</v>
      </c>
      <c r="O645" s="13">
        <f t="shared" si="426"/>
        <v>0</v>
      </c>
      <c r="P645" s="13">
        <f t="shared" si="426"/>
        <v>0</v>
      </c>
      <c r="Q645" s="13">
        <f t="shared" si="426"/>
        <v>0</v>
      </c>
      <c r="R645" s="13">
        <f t="shared" si="426"/>
        <v>0</v>
      </c>
      <c r="S645" s="13">
        <f t="shared" si="426"/>
        <v>0</v>
      </c>
      <c r="T645" s="13">
        <f t="shared" si="426"/>
        <v>0</v>
      </c>
      <c r="U645" s="13">
        <f t="shared" si="426"/>
        <v>0</v>
      </c>
      <c r="V645" s="13">
        <f>V644</f>
        <v>240</v>
      </c>
      <c r="W645" s="13"/>
      <c r="X645" s="13"/>
      <c r="Y645" s="13">
        <f>Y644</f>
        <v>0</v>
      </c>
      <c r="Z645" s="13">
        <f>Z644</f>
        <v>240</v>
      </c>
      <c r="AA645" s="13"/>
      <c r="AB645" s="13"/>
      <c r="AC645" s="13"/>
      <c r="AD645" s="13"/>
      <c r="AE645" s="13"/>
      <c r="AF645" s="13"/>
      <c r="AG645" s="13"/>
      <c r="AH645" s="14"/>
    </row>
    <row r="646" spans="1:34" s="1" customFormat="1" ht="20.25" customHeight="1" x14ac:dyDescent="0.3">
      <c r="A646" s="74" t="s">
        <v>114</v>
      </c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</row>
    <row r="647" spans="1:34" s="1" customFormat="1" ht="20.25" customHeight="1" x14ac:dyDescent="0.3">
      <c r="A647" s="53" t="s">
        <v>113</v>
      </c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5"/>
    </row>
    <row r="648" spans="1:34" s="1" customFormat="1" ht="20.25" customHeight="1" x14ac:dyDescent="0.3">
      <c r="A648" s="71" t="s">
        <v>115</v>
      </c>
      <c r="B648" s="48" t="s">
        <v>48</v>
      </c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>
        <f>I648+M648+R648</f>
        <v>0</v>
      </c>
      <c r="W648" s="3">
        <f>J648</f>
        <v>0</v>
      </c>
      <c r="X648" s="3">
        <f>C648+F648+N648+S648</f>
        <v>0</v>
      </c>
      <c r="Y648" s="3">
        <f>D648+G648+K648+P648+T648</f>
        <v>0</v>
      </c>
      <c r="Z648" s="3">
        <f t="shared" ref="Z648:Z657" si="427">SUM(V648:Y648)</f>
        <v>0</v>
      </c>
      <c r="AA648" s="3"/>
      <c r="AB648" s="3"/>
      <c r="AC648" s="3"/>
      <c r="AD648" s="3"/>
      <c r="AE648" s="3"/>
      <c r="AF648" s="3"/>
      <c r="AG648" s="3"/>
      <c r="AH648" s="11">
        <v>2011</v>
      </c>
    </row>
    <row r="649" spans="1:34" s="1" customFormat="1" ht="20.25" customHeight="1" x14ac:dyDescent="0.3">
      <c r="A649" s="72"/>
      <c r="B649" s="4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>
        <f t="shared" ref="V649:V661" si="428">I649+M649+R649</f>
        <v>0</v>
      </c>
      <c r="W649" s="3">
        <f t="shared" ref="W649:W661" si="429">J649</f>
        <v>0</v>
      </c>
      <c r="X649" s="3">
        <f t="shared" ref="X649:X659" si="430">C649+F649+N649+S649</f>
        <v>0</v>
      </c>
      <c r="Y649" s="3">
        <f t="shared" ref="Y649:Y661" si="431">D649+G649+K649+P649+T649</f>
        <v>0</v>
      </c>
      <c r="Z649" s="3">
        <f t="shared" si="427"/>
        <v>0</v>
      </c>
      <c r="AA649" s="3"/>
      <c r="AB649" s="3"/>
      <c r="AC649" s="3"/>
      <c r="AD649" s="3"/>
      <c r="AE649" s="3"/>
      <c r="AF649" s="3"/>
      <c r="AG649" s="3"/>
      <c r="AH649" s="11">
        <v>2012</v>
      </c>
    </row>
    <row r="650" spans="1:34" s="1" customFormat="1" ht="20.25" customHeight="1" x14ac:dyDescent="0.3">
      <c r="A650" s="72"/>
      <c r="B650" s="49"/>
      <c r="C650" s="3"/>
      <c r="D650" s="3"/>
      <c r="E650" s="3"/>
      <c r="F650" s="3"/>
      <c r="G650" s="3"/>
      <c r="H650" s="3"/>
      <c r="I650" s="3"/>
      <c r="J650" s="3">
        <v>99000</v>
      </c>
      <c r="K650" s="3"/>
      <c r="L650" s="3">
        <v>99000</v>
      </c>
      <c r="M650" s="3"/>
      <c r="N650" s="3"/>
      <c r="O650" s="3"/>
      <c r="P650" s="3"/>
      <c r="Q650" s="3"/>
      <c r="R650" s="3"/>
      <c r="S650" s="3"/>
      <c r="T650" s="3"/>
      <c r="U650" s="3"/>
      <c r="V650" s="3">
        <f t="shared" si="428"/>
        <v>0</v>
      </c>
      <c r="W650" s="3">
        <f t="shared" si="429"/>
        <v>99000</v>
      </c>
      <c r="X650" s="3">
        <f t="shared" si="430"/>
        <v>0</v>
      </c>
      <c r="Y650" s="3">
        <f t="shared" si="431"/>
        <v>0</v>
      </c>
      <c r="Z650" s="3">
        <f t="shared" si="427"/>
        <v>99000</v>
      </c>
      <c r="AA650" s="3"/>
      <c r="AB650" s="3"/>
      <c r="AC650" s="3"/>
      <c r="AD650" s="3"/>
      <c r="AE650" s="3"/>
      <c r="AF650" s="3"/>
      <c r="AG650" s="3"/>
      <c r="AH650" s="11">
        <v>2013</v>
      </c>
    </row>
    <row r="651" spans="1:34" s="1" customFormat="1" ht="20.25" customHeight="1" x14ac:dyDescent="0.3">
      <c r="A651" s="72"/>
      <c r="B651" s="4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>
        <f t="shared" si="428"/>
        <v>0</v>
      </c>
      <c r="W651" s="3">
        <f t="shared" si="429"/>
        <v>0</v>
      </c>
      <c r="X651" s="3">
        <f t="shared" si="430"/>
        <v>0</v>
      </c>
      <c r="Y651" s="3">
        <f t="shared" si="431"/>
        <v>0</v>
      </c>
      <c r="Z651" s="3">
        <f t="shared" si="427"/>
        <v>0</v>
      </c>
      <c r="AA651" s="3"/>
      <c r="AB651" s="3"/>
      <c r="AC651" s="3"/>
      <c r="AD651" s="3"/>
      <c r="AE651" s="3"/>
      <c r="AF651" s="3"/>
      <c r="AG651" s="3"/>
      <c r="AH651" s="11">
        <v>2014</v>
      </c>
    </row>
    <row r="652" spans="1:34" s="1" customFormat="1" ht="20.25" customHeight="1" x14ac:dyDescent="0.3">
      <c r="A652" s="72"/>
      <c r="B652" s="4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>
        <f t="shared" si="428"/>
        <v>0</v>
      </c>
      <c r="W652" s="3">
        <f t="shared" si="429"/>
        <v>0</v>
      </c>
      <c r="X652" s="3">
        <f t="shared" si="430"/>
        <v>0</v>
      </c>
      <c r="Y652" s="3">
        <f t="shared" si="431"/>
        <v>0</v>
      </c>
      <c r="Z652" s="3">
        <f t="shared" si="427"/>
        <v>0</v>
      </c>
      <c r="AA652" s="3"/>
      <c r="AB652" s="3"/>
      <c r="AC652" s="3"/>
      <c r="AD652" s="3"/>
      <c r="AE652" s="3"/>
      <c r="AF652" s="3"/>
      <c r="AG652" s="3"/>
      <c r="AH652" s="11">
        <v>2015</v>
      </c>
    </row>
    <row r="653" spans="1:34" s="1" customFormat="1" ht="20.25" customHeight="1" x14ac:dyDescent="0.3">
      <c r="A653" s="72"/>
      <c r="B653" s="4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>
        <f t="shared" si="428"/>
        <v>0</v>
      </c>
      <c r="W653" s="3">
        <f t="shared" si="429"/>
        <v>0</v>
      </c>
      <c r="X653" s="3">
        <f t="shared" si="430"/>
        <v>0</v>
      </c>
      <c r="Y653" s="3">
        <f t="shared" si="431"/>
        <v>0</v>
      </c>
      <c r="Z653" s="3">
        <f t="shared" si="427"/>
        <v>0</v>
      </c>
      <c r="AA653" s="3"/>
      <c r="AB653" s="3"/>
      <c r="AC653" s="3"/>
      <c r="AD653" s="3"/>
      <c r="AE653" s="3"/>
      <c r="AF653" s="3"/>
      <c r="AG653" s="3"/>
      <c r="AH653" s="11">
        <v>2016</v>
      </c>
    </row>
    <row r="654" spans="1:34" s="1" customFormat="1" ht="20.25" customHeight="1" x14ac:dyDescent="0.3">
      <c r="A654" s="72"/>
      <c r="B654" s="4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>
        <f t="shared" si="428"/>
        <v>0</v>
      </c>
      <c r="W654" s="3">
        <f t="shared" si="429"/>
        <v>0</v>
      </c>
      <c r="X654" s="3">
        <f t="shared" si="430"/>
        <v>0</v>
      </c>
      <c r="Y654" s="3">
        <f t="shared" si="431"/>
        <v>0</v>
      </c>
      <c r="Z654" s="3">
        <f t="shared" si="427"/>
        <v>0</v>
      </c>
      <c r="AA654" s="3"/>
      <c r="AB654" s="3"/>
      <c r="AC654" s="3"/>
      <c r="AD654" s="3"/>
      <c r="AE654" s="3"/>
      <c r="AF654" s="3"/>
      <c r="AG654" s="3"/>
      <c r="AH654" s="11">
        <v>2017</v>
      </c>
    </row>
    <row r="655" spans="1:34" s="1" customFormat="1" ht="20.25" customHeight="1" x14ac:dyDescent="0.3">
      <c r="A655" s="72"/>
      <c r="B655" s="4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>
        <f t="shared" si="428"/>
        <v>0</v>
      </c>
      <c r="W655" s="3">
        <f t="shared" si="429"/>
        <v>0</v>
      </c>
      <c r="X655" s="3">
        <f t="shared" si="430"/>
        <v>0</v>
      </c>
      <c r="Y655" s="3">
        <f t="shared" si="431"/>
        <v>0</v>
      </c>
      <c r="Z655" s="3">
        <f t="shared" si="427"/>
        <v>0</v>
      </c>
      <c r="AA655" s="3"/>
      <c r="AB655" s="3"/>
      <c r="AC655" s="3"/>
      <c r="AD655" s="3"/>
      <c r="AE655" s="3"/>
      <c r="AF655" s="3"/>
      <c r="AG655" s="3"/>
      <c r="AH655" s="11">
        <v>2018</v>
      </c>
    </row>
    <row r="656" spans="1:34" s="1" customFormat="1" ht="20.25" customHeight="1" x14ac:dyDescent="0.3">
      <c r="A656" s="72"/>
      <c r="B656" s="4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>
        <f t="shared" si="428"/>
        <v>0</v>
      </c>
      <c r="W656" s="3">
        <f t="shared" si="429"/>
        <v>0</v>
      </c>
      <c r="X656" s="3">
        <f t="shared" si="430"/>
        <v>0</v>
      </c>
      <c r="Y656" s="3">
        <f t="shared" si="431"/>
        <v>0</v>
      </c>
      <c r="Z656" s="3">
        <f t="shared" si="427"/>
        <v>0</v>
      </c>
      <c r="AA656" s="3"/>
      <c r="AB656" s="3"/>
      <c r="AC656" s="3"/>
      <c r="AD656" s="3"/>
      <c r="AE656" s="3"/>
      <c r="AF656" s="3"/>
      <c r="AG656" s="3"/>
      <c r="AH656" s="11">
        <v>2019</v>
      </c>
    </row>
    <row r="657" spans="1:35" s="1" customFormat="1" ht="20.25" customHeight="1" x14ac:dyDescent="0.3">
      <c r="A657" s="72"/>
      <c r="B657" s="4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>
        <f t="shared" si="428"/>
        <v>0</v>
      </c>
      <c r="W657" s="3">
        <f t="shared" si="429"/>
        <v>0</v>
      </c>
      <c r="X657" s="3">
        <f t="shared" si="430"/>
        <v>0</v>
      </c>
      <c r="Y657" s="3">
        <f t="shared" si="431"/>
        <v>0</v>
      </c>
      <c r="Z657" s="3">
        <f t="shared" si="427"/>
        <v>0</v>
      </c>
      <c r="AA657" s="3"/>
      <c r="AB657" s="3"/>
      <c r="AC657" s="3"/>
      <c r="AD657" s="3"/>
      <c r="AE657" s="3"/>
      <c r="AF657" s="3"/>
      <c r="AG657" s="3"/>
      <c r="AH657" s="11">
        <v>2020</v>
      </c>
    </row>
    <row r="658" spans="1:35" s="1" customFormat="1" ht="20.25" customHeight="1" x14ac:dyDescent="0.3">
      <c r="A658" s="72"/>
      <c r="B658" s="4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19"/>
      <c r="S658" s="3"/>
      <c r="T658" s="3"/>
      <c r="U658" s="3"/>
      <c r="V658" s="3">
        <f t="shared" si="428"/>
        <v>0</v>
      </c>
      <c r="W658" s="3">
        <f t="shared" si="429"/>
        <v>0</v>
      </c>
      <c r="X658" s="3">
        <f t="shared" si="430"/>
        <v>0</v>
      </c>
      <c r="Y658" s="3">
        <f t="shared" si="431"/>
        <v>0</v>
      </c>
      <c r="Z658" s="3">
        <f t="shared" ref="Z658:Z661" si="432">SUM(V658:Y658)</f>
        <v>0</v>
      </c>
      <c r="AA658" s="3"/>
      <c r="AB658" s="3"/>
      <c r="AC658" s="3"/>
      <c r="AD658" s="3"/>
      <c r="AE658" s="3"/>
      <c r="AF658" s="3"/>
      <c r="AG658" s="3"/>
      <c r="AH658" s="11">
        <v>2021</v>
      </c>
    </row>
    <row r="659" spans="1:35" s="1" customFormat="1" ht="20.25" customHeight="1" x14ac:dyDescent="0.3">
      <c r="A659" s="72"/>
      <c r="B659" s="49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40"/>
      <c r="S659" s="38"/>
      <c r="T659" s="38"/>
      <c r="U659" s="38"/>
      <c r="V659" s="38">
        <f t="shared" si="428"/>
        <v>0</v>
      </c>
      <c r="W659" s="38">
        <f t="shared" si="429"/>
        <v>0</v>
      </c>
      <c r="X659" s="38">
        <f t="shared" si="430"/>
        <v>0</v>
      </c>
      <c r="Y659" s="38">
        <f t="shared" si="431"/>
        <v>0</v>
      </c>
      <c r="Z659" s="38">
        <f t="shared" si="432"/>
        <v>0</v>
      </c>
      <c r="AA659" s="38"/>
      <c r="AB659" s="38"/>
      <c r="AC659" s="38"/>
      <c r="AD659" s="38"/>
      <c r="AE659" s="38"/>
      <c r="AF659" s="38"/>
      <c r="AG659" s="38"/>
      <c r="AH659" s="39">
        <v>2022</v>
      </c>
    </row>
    <row r="660" spans="1:35" s="1" customFormat="1" ht="20.25" customHeight="1" x14ac:dyDescent="0.3">
      <c r="A660" s="72"/>
      <c r="B660" s="4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>
        <f t="shared" si="428"/>
        <v>0</v>
      </c>
      <c r="W660" s="3">
        <f t="shared" si="429"/>
        <v>0</v>
      </c>
      <c r="X660" s="3">
        <f>C660+F660+N660+S660</f>
        <v>0</v>
      </c>
      <c r="Y660" s="3">
        <f t="shared" si="431"/>
        <v>0</v>
      </c>
      <c r="Z660" s="3">
        <f t="shared" si="432"/>
        <v>0</v>
      </c>
      <c r="AA660" s="3"/>
      <c r="AB660" s="3"/>
      <c r="AC660" s="3"/>
      <c r="AD660" s="3"/>
      <c r="AE660" s="3"/>
      <c r="AF660" s="3"/>
      <c r="AG660" s="3"/>
      <c r="AH660" s="11">
        <v>2023</v>
      </c>
    </row>
    <row r="661" spans="1:35" s="1" customFormat="1" ht="20.25" customHeight="1" x14ac:dyDescent="0.3">
      <c r="A661" s="72"/>
      <c r="B661" s="5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>
        <f t="shared" si="428"/>
        <v>0</v>
      </c>
      <c r="W661" s="3">
        <f t="shared" si="429"/>
        <v>0</v>
      </c>
      <c r="X661" s="3">
        <f>C661+F661+N661+S661</f>
        <v>0</v>
      </c>
      <c r="Y661" s="3">
        <f t="shared" si="431"/>
        <v>0</v>
      </c>
      <c r="Z661" s="3">
        <f t="shared" si="432"/>
        <v>0</v>
      </c>
      <c r="AA661" s="3"/>
      <c r="AB661" s="3"/>
      <c r="AC661" s="3"/>
      <c r="AD661" s="3"/>
      <c r="AE661" s="3"/>
      <c r="AF661" s="3"/>
      <c r="AG661" s="3"/>
      <c r="AH661" s="11">
        <v>2024</v>
      </c>
    </row>
    <row r="662" spans="1:35" s="15" customFormat="1" ht="20.25" customHeight="1" x14ac:dyDescent="0.3">
      <c r="A662" s="73"/>
      <c r="B662" s="12" t="s">
        <v>26</v>
      </c>
      <c r="C662" s="13">
        <f>SUM(C648:C660)</f>
        <v>0</v>
      </c>
      <c r="D662" s="13">
        <f t="shared" ref="D662:Z662" si="433">SUM(D648:D660)</f>
        <v>0</v>
      </c>
      <c r="E662" s="13">
        <f t="shared" si="433"/>
        <v>0</v>
      </c>
      <c r="F662" s="13">
        <f t="shared" si="433"/>
        <v>0</v>
      </c>
      <c r="G662" s="13">
        <f t="shared" si="433"/>
        <v>0</v>
      </c>
      <c r="H662" s="13">
        <f t="shared" si="433"/>
        <v>0</v>
      </c>
      <c r="I662" s="13">
        <f t="shared" si="433"/>
        <v>0</v>
      </c>
      <c r="J662" s="13">
        <f t="shared" si="433"/>
        <v>99000</v>
      </c>
      <c r="K662" s="13">
        <f t="shared" si="433"/>
        <v>0</v>
      </c>
      <c r="L662" s="13">
        <f t="shared" si="433"/>
        <v>99000</v>
      </c>
      <c r="M662" s="13">
        <f t="shared" si="433"/>
        <v>0</v>
      </c>
      <c r="N662" s="13">
        <f t="shared" si="433"/>
        <v>0</v>
      </c>
      <c r="O662" s="13">
        <f t="shared" si="433"/>
        <v>0</v>
      </c>
      <c r="P662" s="13">
        <f t="shared" si="433"/>
        <v>0</v>
      </c>
      <c r="Q662" s="13">
        <f t="shared" si="433"/>
        <v>0</v>
      </c>
      <c r="R662" s="13">
        <f t="shared" si="433"/>
        <v>0</v>
      </c>
      <c r="S662" s="13">
        <f t="shared" si="433"/>
        <v>0</v>
      </c>
      <c r="T662" s="13">
        <f t="shared" si="433"/>
        <v>0</v>
      </c>
      <c r="U662" s="13">
        <f t="shared" si="433"/>
        <v>0</v>
      </c>
      <c r="V662" s="13">
        <f t="shared" si="433"/>
        <v>0</v>
      </c>
      <c r="W662" s="13">
        <f t="shared" si="433"/>
        <v>99000</v>
      </c>
      <c r="X662" s="13">
        <f>SUM(X648:X660)</f>
        <v>0</v>
      </c>
      <c r="Y662" s="13">
        <f t="shared" si="433"/>
        <v>0</v>
      </c>
      <c r="Z662" s="13">
        <f t="shared" si="433"/>
        <v>99000</v>
      </c>
      <c r="AA662" s="13"/>
      <c r="AB662" s="13"/>
      <c r="AC662" s="13"/>
      <c r="AD662" s="13"/>
      <c r="AE662" s="13"/>
      <c r="AF662" s="13"/>
      <c r="AG662" s="13"/>
      <c r="AH662" s="14"/>
    </row>
    <row r="663" spans="1:35" s="15" customFormat="1" ht="20.25" customHeight="1" x14ac:dyDescent="0.3">
      <c r="A663" s="12"/>
      <c r="B663" s="12" t="s">
        <v>28</v>
      </c>
      <c r="C663" s="13"/>
      <c r="D663" s="13"/>
      <c r="E663" s="13"/>
      <c r="F663" s="13"/>
      <c r="G663" s="13"/>
      <c r="H663" s="13"/>
      <c r="I663" s="13">
        <v>0</v>
      </c>
      <c r="J663" s="13">
        <f>J662</f>
        <v>99000</v>
      </c>
      <c r="K663" s="13"/>
      <c r="L663" s="13">
        <f>L662</f>
        <v>99000</v>
      </c>
      <c r="M663" s="13"/>
      <c r="N663" s="13">
        <v>0</v>
      </c>
      <c r="O663" s="13"/>
      <c r="P663" s="13"/>
      <c r="Q663" s="13"/>
      <c r="R663" s="13"/>
      <c r="S663" s="13">
        <v>0</v>
      </c>
      <c r="T663" s="13"/>
      <c r="U663" s="13"/>
      <c r="V663" s="13"/>
      <c r="W663" s="13">
        <f>W662</f>
        <v>99000</v>
      </c>
      <c r="X663" s="13"/>
      <c r="Y663" s="13"/>
      <c r="Z663" s="13">
        <f>Z662</f>
        <v>99000</v>
      </c>
      <c r="AA663" s="13"/>
      <c r="AB663" s="13"/>
      <c r="AC663" s="13"/>
      <c r="AD663" s="13"/>
      <c r="AE663" s="13"/>
      <c r="AF663" s="13"/>
      <c r="AG663" s="13"/>
      <c r="AH663" s="14"/>
    </row>
    <row r="664" spans="1:35" s="30" customFormat="1" ht="20.25" customHeight="1" x14ac:dyDescent="0.3">
      <c r="A664" s="27"/>
      <c r="B664" s="27" t="s">
        <v>28</v>
      </c>
      <c r="C664" s="28">
        <f>C224+C340+C358+C421+C627+C645+C663</f>
        <v>550.10199999999998</v>
      </c>
      <c r="D664" s="28">
        <f ca="1">D224+D340+D358+D421+D627+D645+D663</f>
        <v>0</v>
      </c>
      <c r="E664" s="28">
        <f>E224+E340+E358+E421+E627+E645+E663</f>
        <v>550.10199999999998</v>
      </c>
      <c r="F664" s="28">
        <f>F665+F666+F667+F668+F669+F670+F671+F672+F673+F674+F675+F676+F677</f>
        <v>12674.649000000001</v>
      </c>
      <c r="G664" s="28">
        <f ca="1">G224+G340+G358+G421+G627+G645+G663</f>
        <v>0</v>
      </c>
      <c r="H664" s="28">
        <f>H665+H666+H667+H668+H669+H670+H671+H672+H673+H674+H675+H676+H677</f>
        <v>12674.649000000001</v>
      </c>
      <c r="I664" s="28">
        <f t="shared" ref="I664:U664" si="434">I224+I340+I358+I421+I627+I645+I663</f>
        <v>30983.754000000001</v>
      </c>
      <c r="J664" s="28">
        <f t="shared" si="434"/>
        <v>109485.7</v>
      </c>
      <c r="K664" s="28">
        <f t="shared" ca="1" si="434"/>
        <v>1517</v>
      </c>
      <c r="L664" s="28">
        <f t="shared" si="434"/>
        <v>141986.454</v>
      </c>
      <c r="M664" s="28">
        <f t="shared" si="434"/>
        <v>685.19999999999993</v>
      </c>
      <c r="N664" s="28">
        <f t="shared" ca="1" si="434"/>
        <v>0</v>
      </c>
      <c r="O664" s="28">
        <f t="shared" ca="1" si="434"/>
        <v>0</v>
      </c>
      <c r="P664" s="28">
        <f t="shared" ca="1" si="434"/>
        <v>0</v>
      </c>
      <c r="Q664" s="28">
        <f t="shared" si="434"/>
        <v>685.19999999999993</v>
      </c>
      <c r="R664" s="28">
        <f t="shared" si="434"/>
        <v>2351.6000000000004</v>
      </c>
      <c r="S664" s="28">
        <f t="shared" ca="1" si="434"/>
        <v>350</v>
      </c>
      <c r="T664" s="28">
        <f t="shared" ca="1" si="434"/>
        <v>6456.7</v>
      </c>
      <c r="U664" s="28">
        <f t="shared" si="434"/>
        <v>9158.3000000000011</v>
      </c>
      <c r="V664" s="28">
        <f t="shared" ref="V664" si="435">V665+V666+V667+V668+V669+V670+V671+V672+V673+V674+V675+V676+V677+V678</f>
        <v>35187.354000000007</v>
      </c>
      <c r="W664" s="28">
        <f>W665+W666+W667+W668+W669+W670+W671+W672+W673+W674+W675+W676+W677+W678</f>
        <v>109485.7</v>
      </c>
      <c r="X664" s="29">
        <f>X665+X666+X667+X668+X669+X670+X671+X672+X673+X674+X675+X676+X677+X678</f>
        <v>14014.751</v>
      </c>
      <c r="Y664" s="28">
        <f>Y665+Y666+Y667+Y668+Y669+Y670+Y671+Y672+Y673+Y674+Y675+Y676+Y677+Y678</f>
        <v>7973.7</v>
      </c>
      <c r="Z664" s="28">
        <f>Z665+Z666+Z667+Z668+Z669+Z670+Z671+Z672+Z673+Z674+Z675+Z676+Z677+Z678</f>
        <v>166661.50499999995</v>
      </c>
      <c r="AA664" s="29"/>
      <c r="AB664" s="29"/>
      <c r="AC664" s="29"/>
      <c r="AD664" s="29"/>
      <c r="AE664" s="29"/>
      <c r="AF664" s="29"/>
      <c r="AG664" s="29"/>
      <c r="AH664" s="29"/>
    </row>
    <row r="665" spans="1:35" s="1" customFormat="1" ht="20.25" customHeight="1" x14ac:dyDescent="0.3">
      <c r="A665" s="31"/>
      <c r="B665" s="31" t="s">
        <v>42</v>
      </c>
      <c r="C665" s="28">
        <f>C466+C537+C552+C567+C582+C597+C612+C11+C26+C41+C57+C72+C87+C102+C117+C132+C147+C208+C162+C177+C192+C227+C242+C253+C268+C280+C295+C310+C325+C343+C361+C376+C391+C406+C41+C477+C492+C507+C435+C522+C630+C648</f>
        <v>0</v>
      </c>
      <c r="D665" s="28">
        <f>D466+D537+D552+D567+D582+D597+D612+D11+D26+D41+D57+D72+D87+D102+D117+D132+D147+D208+D162+D177+D192+D227+D242+D253+D268+D280+D295+D310+D325+D343+D361+D376+D391+D406+D423+D477+D492+D507+D435+D522+D630+D648</f>
        <v>0</v>
      </c>
      <c r="E665" s="28">
        <f>E466+E537+E552+E567+E582+E597+E612+E11+E26+E41+E57+E72+E87+E102+E117+E132+E147+E208+E162+E177+E192+E227+E242+E253+E268+E280+E295+E310+E325+E343+E361+E376+E391+E406+E435+E451+E477+E492+E507+E522+E630+E648</f>
        <v>0</v>
      </c>
      <c r="F665" s="28">
        <f>F11+F26+F41+F57+F72+F87+F102+F117+F132+F147+F162+F177+F192+F208+F227+F253+F280+F295+F310+F325+F343+F361+F376+F391+F406+F435+F452</f>
        <v>1002.3</v>
      </c>
      <c r="G665" s="28">
        <f t="shared" ref="G665:N665" si="436">G466+G537+G552+G567+G582+G597+G612+G11+G26+G41+G57+G72+G87+G102+G117+G132+G147+G208+G162+G177+G192+G227+G242+G253+G268+G280+G295+G310+G325+G343+G361+G376+G391+G406+G423+G477+G492+G507+G435+G522+G630+G648</f>
        <v>0</v>
      </c>
      <c r="H665" s="28">
        <f t="shared" si="436"/>
        <v>1002.3</v>
      </c>
      <c r="I665" s="28">
        <f t="shared" si="436"/>
        <v>260.89999999999998</v>
      </c>
      <c r="J665" s="28">
        <f t="shared" si="436"/>
        <v>0</v>
      </c>
      <c r="K665" s="28">
        <f t="shared" si="436"/>
        <v>0</v>
      </c>
      <c r="L665" s="28">
        <f t="shared" si="436"/>
        <v>260.89999999999998</v>
      </c>
      <c r="M665" s="28">
        <f t="shared" si="436"/>
        <v>222.9</v>
      </c>
      <c r="N665" s="28">
        <f t="shared" si="436"/>
        <v>0</v>
      </c>
      <c r="O665" s="28" t="e">
        <f>O466+O537+O552+O567+O582+O597+O612+O11+O26+O41+O57+O72+O87+O102+O117+O132+O147+O208+O162+O177+O192+O227+O242+O253+O268+O280+O295+O310+O325+O343+O361+O376+O391+O406+O423+#REF!+O477+O492+O507+O435+O522+O630+O648</f>
        <v>#REF!</v>
      </c>
      <c r="P665" s="28">
        <f t="shared" ref="P665:U665" si="437">P466+P537+P552+P567+P582+P597+P612+P11+P26+P41+P57+P72+P87+P102+P117+P132+P147+P208+P162+P177+P192+P227+P242+P253+P268+P280+P295+P310+P325+P343+P361+P376+P391+P406+P423+P477+P492+P507+P435+P522+P630+P648</f>
        <v>0</v>
      </c>
      <c r="Q665" s="28">
        <f t="shared" si="437"/>
        <v>222.9</v>
      </c>
      <c r="R665" s="28">
        <f t="shared" si="437"/>
        <v>0</v>
      </c>
      <c r="S665" s="28">
        <f t="shared" si="437"/>
        <v>0</v>
      </c>
      <c r="T665" s="28">
        <f t="shared" si="437"/>
        <v>0</v>
      </c>
      <c r="U665" s="28">
        <f t="shared" si="437"/>
        <v>0</v>
      </c>
      <c r="V665" s="28">
        <f t="shared" ref="V665:Y665" si="438">V11+V26+V41+V57+V72+V87+V102+V117+V132+V147+V162+V177+V192+V208+V227+V253+V280+V295+V310+V325+V343+V361+V376+V391+V406+V435+V451+V477+V492+V507+V522+V537+V552+V567+V582+V597+V612+V630+V648</f>
        <v>483.79999999999995</v>
      </c>
      <c r="W665" s="28">
        <f t="shared" si="438"/>
        <v>0</v>
      </c>
      <c r="X665" s="28">
        <f t="shared" si="438"/>
        <v>1002.3</v>
      </c>
      <c r="Y665" s="28">
        <f t="shared" si="438"/>
        <v>0</v>
      </c>
      <c r="Z665" s="28">
        <f>Z11+Z26+Z41+Z57+Z72+Z87+Z102+Z117+Z132+Z147+Z162+Z177+Z192+Z208+Z227+Z253+Z280+Z295+Z310+Z325+Z343+Z361+Z376+Z391+Z406+Z435+Z451+Z477+Z492+Z507+Z522+Z537+Z552+Z567+Z582+Z597+Z612+Z630+Z648</f>
        <v>1486.1</v>
      </c>
      <c r="AA665" s="32"/>
      <c r="AB665" s="32"/>
      <c r="AC665" s="32"/>
      <c r="AD665" s="32"/>
      <c r="AE665" s="32"/>
      <c r="AF665" s="32"/>
      <c r="AG665" s="32"/>
      <c r="AH665" s="14">
        <v>2011</v>
      </c>
      <c r="AI665" s="21"/>
    </row>
    <row r="666" spans="1:35" s="1" customFormat="1" ht="20.25" customHeight="1" x14ac:dyDescent="0.3">
      <c r="A666" s="31"/>
      <c r="B666" s="31"/>
      <c r="C666" s="28">
        <f t="shared" ref="C666:U666" si="439">C467+C538+C553+C568+C583+C598+C613+C12+C27+C42+C58+C73+C88+C103+C118+C133+C148+C209+C163+C178+C193+C228+C243+C254+C269+C281+C296+C311+C326+C344+C362+C377+C392+C407+C424+C452+C478+C493+C508+C436+C523+C631+C649</f>
        <v>0</v>
      </c>
      <c r="D666" s="28">
        <f t="shared" si="439"/>
        <v>0</v>
      </c>
      <c r="E666" s="28">
        <f t="shared" si="439"/>
        <v>0</v>
      </c>
      <c r="F666" s="28">
        <f t="shared" si="439"/>
        <v>100</v>
      </c>
      <c r="G666" s="28">
        <f t="shared" si="439"/>
        <v>0</v>
      </c>
      <c r="H666" s="28">
        <f t="shared" si="439"/>
        <v>100</v>
      </c>
      <c r="I666" s="28">
        <f t="shared" si="439"/>
        <v>1258.0999999999999</v>
      </c>
      <c r="J666" s="28">
        <f t="shared" si="439"/>
        <v>686.5</v>
      </c>
      <c r="K666" s="28">
        <f t="shared" si="439"/>
        <v>0</v>
      </c>
      <c r="L666" s="28">
        <f t="shared" si="439"/>
        <v>1944.6</v>
      </c>
      <c r="M666" s="28">
        <f t="shared" si="439"/>
        <v>194.7</v>
      </c>
      <c r="N666" s="28">
        <f t="shared" si="439"/>
        <v>0</v>
      </c>
      <c r="O666" s="28">
        <f t="shared" si="439"/>
        <v>0</v>
      </c>
      <c r="P666" s="28">
        <f t="shared" si="439"/>
        <v>0</v>
      </c>
      <c r="Q666" s="28">
        <f t="shared" si="439"/>
        <v>194.7</v>
      </c>
      <c r="R666" s="28">
        <f t="shared" si="439"/>
        <v>2</v>
      </c>
      <c r="S666" s="28">
        <f t="shared" si="439"/>
        <v>0</v>
      </c>
      <c r="T666" s="28">
        <f t="shared" si="439"/>
        <v>0</v>
      </c>
      <c r="U666" s="28">
        <f t="shared" si="439"/>
        <v>2</v>
      </c>
      <c r="V666" s="28">
        <f t="shared" ref="V666:Y678" si="440">V12+V27+V42+V58+V73+V88+V103+V118+V133+V148+V163+V178+V193+V209+V228+V254+V281+V296+V311+V326+V344+V362+V377+V392+V407+V436+V452+V478+V493+V508+V523+V538+V553+V568+V583+V598+V613+V631+V649</f>
        <v>1454.8</v>
      </c>
      <c r="W666" s="28">
        <f t="shared" si="440"/>
        <v>686.5</v>
      </c>
      <c r="X666" s="28">
        <f t="shared" si="440"/>
        <v>100</v>
      </c>
      <c r="Y666" s="28">
        <f t="shared" si="440"/>
        <v>0</v>
      </c>
      <c r="Z666" s="28">
        <f>Z12+Z27+Z42+Z58+Z73+Z88+Z103+Z118+Z133+Z148+Z163+Z178+Z193+Z209+Z228+Z254+Z281+Z296+Z311+Z326+Z344+Z362+Z377+Z392+Z407+Z436+Z452+Z478+Z493+Z508+Z523+Z538+Z553+Z568+Z583+Z598+Z613+Z631+Z649</f>
        <v>2241.3000000000002</v>
      </c>
      <c r="AA666" s="32"/>
      <c r="AB666" s="32"/>
      <c r="AC666" s="32"/>
      <c r="AD666" s="32"/>
      <c r="AE666" s="32"/>
      <c r="AF666" s="32"/>
      <c r="AG666" s="32"/>
      <c r="AH666" s="14">
        <v>2012</v>
      </c>
      <c r="AI666" s="21"/>
    </row>
    <row r="667" spans="1:35" s="1" customFormat="1" ht="20.25" customHeight="1" x14ac:dyDescent="0.3">
      <c r="A667" s="31"/>
      <c r="B667" s="31"/>
      <c r="C667" s="28">
        <f t="shared" ref="C667:U667" si="441">C468+C539+C554+C569+C584+C599+C614+C13+C28+C43+C59+C74+C89+C104+C119+C134+C149+C210+C164+C179+C194+C229+C244+C255+C270+C282+C297+C312+C327+C345+C363+C378+C393+C408+C425+C453+C479+C494+C509+C437+C524+C632+C650</f>
        <v>200.102</v>
      </c>
      <c r="D667" s="28">
        <f t="shared" si="441"/>
        <v>0</v>
      </c>
      <c r="E667" s="28">
        <f t="shared" si="441"/>
        <v>200.102</v>
      </c>
      <c r="F667" s="28">
        <f t="shared" si="441"/>
        <v>817.4</v>
      </c>
      <c r="G667" s="28">
        <f t="shared" si="441"/>
        <v>0</v>
      </c>
      <c r="H667" s="28">
        <f t="shared" si="441"/>
        <v>817.4</v>
      </c>
      <c r="I667" s="28">
        <f t="shared" si="441"/>
        <v>3939.9</v>
      </c>
      <c r="J667" s="28">
        <f t="shared" si="441"/>
        <v>103148.7</v>
      </c>
      <c r="K667" s="28">
        <f t="shared" si="441"/>
        <v>1517</v>
      </c>
      <c r="L667" s="28">
        <f t="shared" si="441"/>
        <v>108605.6</v>
      </c>
      <c r="M667" s="28">
        <f t="shared" si="441"/>
        <v>19.600000000000001</v>
      </c>
      <c r="N667" s="28">
        <f t="shared" si="441"/>
        <v>0</v>
      </c>
      <c r="O667" s="28">
        <f t="shared" si="441"/>
        <v>0</v>
      </c>
      <c r="P667" s="28">
        <f t="shared" si="441"/>
        <v>0</v>
      </c>
      <c r="Q667" s="28">
        <f t="shared" si="441"/>
        <v>19.600000000000001</v>
      </c>
      <c r="R667" s="28">
        <f t="shared" si="441"/>
        <v>7.5</v>
      </c>
      <c r="S667" s="28">
        <f t="shared" si="441"/>
        <v>0</v>
      </c>
      <c r="T667" s="28">
        <f t="shared" si="441"/>
        <v>0</v>
      </c>
      <c r="U667" s="28">
        <f t="shared" si="441"/>
        <v>7.5</v>
      </c>
      <c r="V667" s="28">
        <f t="shared" si="440"/>
        <v>3967</v>
      </c>
      <c r="W667" s="28">
        <f t="shared" si="440"/>
        <v>103148.7</v>
      </c>
      <c r="X667" s="28">
        <f t="shared" si="440"/>
        <v>1017.5020000000001</v>
      </c>
      <c r="Y667" s="28">
        <f t="shared" si="440"/>
        <v>1517</v>
      </c>
      <c r="Z667" s="28">
        <f>Z13+Z28+Z43+Z59+Z74+Z89+Z104+Z119+Z134+Z149+Z164+Z179+Z194+Z210+Z229+Z255+Z282+Z297+Z312+Z327+Z345+Z363+Z378+Z393+Z408+Z437+Z453+Z479+Z494+Z509+Z524+Z539+Z554+Z569+Z584+Z599+Z614+Z632+Z650</f>
        <v>109650.202</v>
      </c>
      <c r="AA667" s="32"/>
      <c r="AB667" s="32"/>
      <c r="AC667" s="32"/>
      <c r="AD667" s="32"/>
      <c r="AE667" s="32"/>
      <c r="AF667" s="32"/>
      <c r="AG667" s="32"/>
      <c r="AH667" s="14">
        <v>2013</v>
      </c>
      <c r="AI667" s="21"/>
    </row>
    <row r="668" spans="1:35" s="1" customFormat="1" ht="20.25" customHeight="1" x14ac:dyDescent="0.3">
      <c r="A668" s="31"/>
      <c r="B668" s="31"/>
      <c r="C668" s="28">
        <f t="shared" ref="C668:U668" si="442">C469+C540+C555+C570+C585+C600+C615+C14+C29+C44+C60+C75+C90+C105+C120+C135+C150+C211+C165+C180+C195+C230+C245+C256+C271+C283+C298+C313+C328+C346+C364+C379+C394+C409+C426+C454+C480+C495+C510+C438+C525+C633+C651</f>
        <v>0</v>
      </c>
      <c r="D668" s="28">
        <f t="shared" si="442"/>
        <v>0</v>
      </c>
      <c r="E668" s="28">
        <f t="shared" si="442"/>
        <v>0</v>
      </c>
      <c r="F668" s="28">
        <f t="shared" si="442"/>
        <v>300</v>
      </c>
      <c r="G668" s="28">
        <f t="shared" si="442"/>
        <v>0</v>
      </c>
      <c r="H668" s="28">
        <f t="shared" si="442"/>
        <v>300</v>
      </c>
      <c r="I668" s="28">
        <f t="shared" si="442"/>
        <v>7405</v>
      </c>
      <c r="J668" s="28">
        <f t="shared" si="442"/>
        <v>3193</v>
      </c>
      <c r="K668" s="28">
        <f t="shared" si="442"/>
        <v>0</v>
      </c>
      <c r="L668" s="28">
        <f t="shared" si="442"/>
        <v>10598</v>
      </c>
      <c r="M668" s="28">
        <f t="shared" si="442"/>
        <v>14</v>
      </c>
      <c r="N668" s="28">
        <f t="shared" si="442"/>
        <v>0</v>
      </c>
      <c r="O668" s="28">
        <f t="shared" si="442"/>
        <v>0</v>
      </c>
      <c r="P668" s="28">
        <f t="shared" si="442"/>
        <v>0</v>
      </c>
      <c r="Q668" s="28">
        <f t="shared" si="442"/>
        <v>14</v>
      </c>
      <c r="R668" s="28">
        <f t="shared" si="442"/>
        <v>0</v>
      </c>
      <c r="S668" s="28">
        <f t="shared" si="442"/>
        <v>0</v>
      </c>
      <c r="T668" s="28">
        <f t="shared" si="442"/>
        <v>0</v>
      </c>
      <c r="U668" s="28">
        <f t="shared" si="442"/>
        <v>0</v>
      </c>
      <c r="V668" s="28">
        <f t="shared" si="440"/>
        <v>7419</v>
      </c>
      <c r="W668" s="28">
        <f t="shared" ref="W668:Y668" si="443">W14+W29+W44+W60+W75+W90+W105+W120+W135+W150+W165+W180+W195+W211+W230+W256+W283+W298+W313+W328+W346+W364+W379+W394+W409+W438+W454+W480+W495+W510+W525+W540+W555+W570+W585+W600+W615+W633+W651</f>
        <v>3193</v>
      </c>
      <c r="X668" s="28">
        <f t="shared" si="443"/>
        <v>300</v>
      </c>
      <c r="Y668" s="28">
        <f t="shared" si="443"/>
        <v>0</v>
      </c>
      <c r="Z668" s="28">
        <f t="shared" ref="Z668:Z678" si="444">Z14+Z29+Z44+Z60+Z75+Z90+Z105+Z120+Z135+Z150+Z165+Z180+Z195+Z211+Z230+Z256+Z283+Z298+Z313+Z328+Z346+Z364+Z379+Z394+Z409+Z438+Z454+Z480+Z495+Z510+Z525+Z540+Z555+Z570+Z585+Z600+Z615+Z633+Z651</f>
        <v>10912</v>
      </c>
      <c r="AA668" s="32"/>
      <c r="AB668" s="32"/>
      <c r="AC668" s="32"/>
      <c r="AD668" s="32"/>
      <c r="AE668" s="32"/>
      <c r="AF668" s="32"/>
      <c r="AG668" s="32"/>
      <c r="AH668" s="14">
        <v>2014</v>
      </c>
      <c r="AI668" s="21"/>
    </row>
    <row r="669" spans="1:35" s="1" customFormat="1" ht="20.25" customHeight="1" x14ac:dyDescent="0.3">
      <c r="A669" s="31"/>
      <c r="B669" s="31"/>
      <c r="C669" s="28">
        <f t="shared" ref="C669:U669" si="445">C470+C541+C556+C571+C586+C601+C616+C15+C30+C45+C61+C76+C91+C106+C121+C136+C151+C212+C166+C181+C196+C231+C246+C257+C272+C284+C299+C314+C329+C347+C365+C380+C395+C410+C427+C455+C481+C496+C511+C439+C526+C634+C652</f>
        <v>200</v>
      </c>
      <c r="D669" s="28">
        <f t="shared" si="445"/>
        <v>0</v>
      </c>
      <c r="E669" s="28">
        <f t="shared" si="445"/>
        <v>200</v>
      </c>
      <c r="F669" s="28">
        <f t="shared" si="445"/>
        <v>300</v>
      </c>
      <c r="G669" s="28">
        <f t="shared" si="445"/>
        <v>0</v>
      </c>
      <c r="H669" s="28">
        <f t="shared" si="445"/>
        <v>300</v>
      </c>
      <c r="I669" s="28">
        <f t="shared" si="445"/>
        <v>4863.8</v>
      </c>
      <c r="J669" s="28">
        <f t="shared" si="445"/>
        <v>0</v>
      </c>
      <c r="K669" s="28">
        <f t="shared" si="445"/>
        <v>0</v>
      </c>
      <c r="L669" s="28">
        <f t="shared" si="445"/>
        <v>4863.8</v>
      </c>
      <c r="M669" s="28">
        <f t="shared" si="445"/>
        <v>234</v>
      </c>
      <c r="N669" s="28">
        <f t="shared" si="445"/>
        <v>0</v>
      </c>
      <c r="O669" s="28">
        <f t="shared" si="445"/>
        <v>0</v>
      </c>
      <c r="P669" s="28">
        <f t="shared" si="445"/>
        <v>0</v>
      </c>
      <c r="Q669" s="28">
        <f t="shared" si="445"/>
        <v>234</v>
      </c>
      <c r="R669" s="28">
        <f t="shared" si="445"/>
        <v>2342.1</v>
      </c>
      <c r="S669" s="28">
        <f t="shared" si="445"/>
        <v>0</v>
      </c>
      <c r="T669" s="28">
        <f t="shared" si="445"/>
        <v>6171.7</v>
      </c>
      <c r="U669" s="28">
        <f t="shared" si="445"/>
        <v>8513.7999999999993</v>
      </c>
      <c r="V669" s="28">
        <f t="shared" si="440"/>
        <v>7439.9</v>
      </c>
      <c r="W669" s="28">
        <f t="shared" si="440"/>
        <v>0</v>
      </c>
      <c r="X669" s="28">
        <f t="shared" si="440"/>
        <v>500</v>
      </c>
      <c r="Y669" s="28">
        <f t="shared" si="440"/>
        <v>6171.7</v>
      </c>
      <c r="Z669" s="28">
        <f t="shared" si="444"/>
        <v>14111.600000000002</v>
      </c>
      <c r="AA669" s="32"/>
      <c r="AB669" s="32"/>
      <c r="AC669" s="32"/>
      <c r="AD669" s="32"/>
      <c r="AE669" s="32"/>
      <c r="AF669" s="32"/>
      <c r="AG669" s="32"/>
      <c r="AH669" s="14">
        <v>2015</v>
      </c>
      <c r="AI669" s="21"/>
    </row>
    <row r="670" spans="1:35" s="1" customFormat="1" ht="20.25" customHeight="1" x14ac:dyDescent="0.3">
      <c r="A670" s="31"/>
      <c r="B670" s="31"/>
      <c r="C670" s="28">
        <f t="shared" ref="C670:U670" si="446">C471+C542+C557+C572+C587+C602+C617+C16+C31+C46+C62+C77+C92+C107+C122+C137+C152+C213+C167+C182+C197+C232+C247+C258+C273+C285+C300+C315+C330+C348+C366+C381+C396+C411+C428+C456+C482+C497+C512+C440+C527+C635+C653</f>
        <v>150</v>
      </c>
      <c r="D670" s="28">
        <f t="shared" si="446"/>
        <v>0</v>
      </c>
      <c r="E670" s="28">
        <f t="shared" si="446"/>
        <v>150</v>
      </c>
      <c r="F670" s="28">
        <f t="shared" si="446"/>
        <v>1300</v>
      </c>
      <c r="G670" s="28">
        <f t="shared" si="446"/>
        <v>0</v>
      </c>
      <c r="H670" s="28">
        <f t="shared" si="446"/>
        <v>1300</v>
      </c>
      <c r="I670" s="28">
        <f t="shared" si="446"/>
        <v>835.7</v>
      </c>
      <c r="J670" s="28">
        <f t="shared" si="446"/>
        <v>2457.5</v>
      </c>
      <c r="K670" s="28">
        <f t="shared" si="446"/>
        <v>0</v>
      </c>
      <c r="L670" s="28">
        <f t="shared" si="446"/>
        <v>3293.2000000000003</v>
      </c>
      <c r="M670" s="28">
        <f t="shared" si="446"/>
        <v>0</v>
      </c>
      <c r="N670" s="28">
        <f t="shared" si="446"/>
        <v>0</v>
      </c>
      <c r="O670" s="28">
        <f t="shared" si="446"/>
        <v>0</v>
      </c>
      <c r="P670" s="28">
        <f t="shared" si="446"/>
        <v>0</v>
      </c>
      <c r="Q670" s="28">
        <f t="shared" si="446"/>
        <v>0</v>
      </c>
      <c r="R670" s="28">
        <f t="shared" si="446"/>
        <v>0</v>
      </c>
      <c r="S670" s="28">
        <f t="shared" si="446"/>
        <v>350</v>
      </c>
      <c r="T670" s="28">
        <f t="shared" si="446"/>
        <v>285</v>
      </c>
      <c r="U670" s="28">
        <f t="shared" si="446"/>
        <v>635</v>
      </c>
      <c r="V670" s="28">
        <f t="shared" si="440"/>
        <v>835.7</v>
      </c>
      <c r="W670" s="28">
        <f t="shared" ref="W670:Y670" si="447">W16+W31+W46+W62+W77+W92+W107+W122+W137+W152+W167+W182+W197+W213+W232+W258+W285+W300+W315+W330+W348+W366+W381+W396+W411+W440+W456+W482+W497+W512+W527+W542+W557+W572+W587+W602+W617+W635+W653</f>
        <v>2457.5</v>
      </c>
      <c r="X670" s="28">
        <f t="shared" si="447"/>
        <v>1800.0000000000002</v>
      </c>
      <c r="Y670" s="28">
        <f t="shared" si="447"/>
        <v>285</v>
      </c>
      <c r="Z670" s="28">
        <f t="shared" si="444"/>
        <v>5378.2000000000007</v>
      </c>
      <c r="AA670" s="32"/>
      <c r="AB670" s="32"/>
      <c r="AC670" s="32"/>
      <c r="AD670" s="32"/>
      <c r="AE670" s="32"/>
      <c r="AF670" s="32"/>
      <c r="AG670" s="32"/>
      <c r="AH670" s="14">
        <v>2016</v>
      </c>
      <c r="AI670" s="21"/>
    </row>
    <row r="671" spans="1:35" s="1" customFormat="1" ht="20.25" customHeight="1" x14ac:dyDescent="0.3">
      <c r="A671" s="31"/>
      <c r="B671" s="31"/>
      <c r="C671" s="28">
        <f t="shared" ref="C671:U671" si="448">C472+C543+C558+C573+C588+C603+C618+C17+C32+C47+C63+C78+C93+C108+C123+C138+C153+C214+C168+C183+C198+C233+C248+C259+C274+C286+C301+C316+C331+C349+C367+C382+C397+C412+C429+C457+C483+C498+C513+C441+C528+C636+C654</f>
        <v>0</v>
      </c>
      <c r="D671" s="28">
        <f t="shared" si="448"/>
        <v>0</v>
      </c>
      <c r="E671" s="28">
        <f t="shared" si="448"/>
        <v>0</v>
      </c>
      <c r="F671" s="28">
        <f t="shared" si="448"/>
        <v>400</v>
      </c>
      <c r="G671" s="28">
        <f t="shared" si="448"/>
        <v>0</v>
      </c>
      <c r="H671" s="28">
        <f t="shared" si="448"/>
        <v>400</v>
      </c>
      <c r="I671" s="28">
        <f t="shared" si="448"/>
        <v>2293.9</v>
      </c>
      <c r="J671" s="28">
        <f t="shared" si="448"/>
        <v>0</v>
      </c>
      <c r="K671" s="28">
        <f t="shared" si="448"/>
        <v>0</v>
      </c>
      <c r="L671" s="28">
        <f t="shared" si="448"/>
        <v>2293.9</v>
      </c>
      <c r="M671" s="28">
        <f t="shared" si="448"/>
        <v>0</v>
      </c>
      <c r="N671" s="28">
        <f t="shared" si="448"/>
        <v>0</v>
      </c>
      <c r="O671" s="28">
        <f t="shared" si="448"/>
        <v>0</v>
      </c>
      <c r="P671" s="28">
        <f t="shared" si="448"/>
        <v>0</v>
      </c>
      <c r="Q671" s="28">
        <f t="shared" si="448"/>
        <v>0</v>
      </c>
      <c r="R671" s="28">
        <f t="shared" si="448"/>
        <v>0</v>
      </c>
      <c r="S671" s="28">
        <f t="shared" si="448"/>
        <v>0</v>
      </c>
      <c r="T671" s="28">
        <f t="shared" si="448"/>
        <v>0</v>
      </c>
      <c r="U671" s="28">
        <f t="shared" si="448"/>
        <v>0</v>
      </c>
      <c r="V671" s="28">
        <f t="shared" si="440"/>
        <v>2293.9</v>
      </c>
      <c r="W671" s="28">
        <f t="shared" si="440"/>
        <v>0</v>
      </c>
      <c r="X671" s="28">
        <f t="shared" si="440"/>
        <v>400</v>
      </c>
      <c r="Y671" s="28">
        <f t="shared" si="440"/>
        <v>0</v>
      </c>
      <c r="Z671" s="28">
        <f t="shared" si="444"/>
        <v>2693.9</v>
      </c>
      <c r="AA671" s="32"/>
      <c r="AB671" s="32"/>
      <c r="AC671" s="32"/>
      <c r="AD671" s="32"/>
      <c r="AE671" s="32"/>
      <c r="AF671" s="32"/>
      <c r="AG671" s="32"/>
      <c r="AH671" s="14">
        <v>2017</v>
      </c>
      <c r="AI671" s="21"/>
    </row>
    <row r="672" spans="1:35" s="1" customFormat="1" ht="20.25" customHeight="1" x14ac:dyDescent="0.3">
      <c r="A672" s="31"/>
      <c r="B672" s="31"/>
      <c r="C672" s="28">
        <f t="shared" ref="C672:U672" si="449">C473+C544+C559+C574+C589+C604+C619+C18+C33+C48+C64+C79+C94+C109+C124+C139+C154+C215+C169+C184+C199+C234+C249+C260+C275+C287+C302+C317+C332+C350+C368+C383+C398+C413+C430+C458+C484+C499+C514+C442+C529+C637+C655</f>
        <v>0</v>
      </c>
      <c r="D672" s="28">
        <f t="shared" si="449"/>
        <v>0</v>
      </c>
      <c r="E672" s="28">
        <f t="shared" si="449"/>
        <v>0</v>
      </c>
      <c r="F672" s="28">
        <f t="shared" si="449"/>
        <v>490</v>
      </c>
      <c r="G672" s="28">
        <f t="shared" si="449"/>
        <v>0</v>
      </c>
      <c r="H672" s="28">
        <f t="shared" si="449"/>
        <v>490</v>
      </c>
      <c r="I672" s="28">
        <f t="shared" si="449"/>
        <v>1021.854</v>
      </c>
      <c r="J672" s="28">
        <f t="shared" si="449"/>
        <v>0</v>
      </c>
      <c r="K672" s="28">
        <f t="shared" si="449"/>
        <v>0</v>
      </c>
      <c r="L672" s="28">
        <f t="shared" si="449"/>
        <v>1021.854</v>
      </c>
      <c r="M672" s="28">
        <f t="shared" si="449"/>
        <v>0</v>
      </c>
      <c r="N672" s="28">
        <f t="shared" si="449"/>
        <v>0</v>
      </c>
      <c r="O672" s="28">
        <f t="shared" si="449"/>
        <v>0</v>
      </c>
      <c r="P672" s="28">
        <f t="shared" si="449"/>
        <v>0</v>
      </c>
      <c r="Q672" s="28">
        <f t="shared" si="449"/>
        <v>0</v>
      </c>
      <c r="R672" s="28">
        <f t="shared" si="449"/>
        <v>0</v>
      </c>
      <c r="S672" s="28">
        <f t="shared" si="449"/>
        <v>0</v>
      </c>
      <c r="T672" s="28">
        <f t="shared" si="449"/>
        <v>0</v>
      </c>
      <c r="U672" s="28">
        <f t="shared" si="449"/>
        <v>0</v>
      </c>
      <c r="V672" s="28">
        <f t="shared" si="440"/>
        <v>1021.854</v>
      </c>
      <c r="W672" s="28">
        <f t="shared" ref="W672:Y672" si="450">W18+W33+W48+W64+W79+W94+W109+W124+W139+W154+W169+W184+W199+W215+W234+W260+W287+W302+W317+W332+W350+W368+W383+W398+W413+W442+W458+W484+W499+W514+W529+W544+W559+W574+W589+W604+W619+W637+W655</f>
        <v>0</v>
      </c>
      <c r="X672" s="28">
        <f t="shared" si="450"/>
        <v>490</v>
      </c>
      <c r="Y672" s="28">
        <f t="shared" si="450"/>
        <v>0</v>
      </c>
      <c r="Z672" s="28">
        <f t="shared" si="444"/>
        <v>1511.854</v>
      </c>
      <c r="AA672" s="32"/>
      <c r="AB672" s="32"/>
      <c r="AC672" s="32"/>
      <c r="AD672" s="32"/>
      <c r="AE672" s="32"/>
      <c r="AF672" s="32"/>
      <c r="AG672" s="32"/>
      <c r="AH672" s="14">
        <v>2018</v>
      </c>
      <c r="AI672" s="21"/>
    </row>
    <row r="673" spans="1:35" s="1" customFormat="1" ht="20.25" customHeight="1" x14ac:dyDescent="0.3">
      <c r="A673" s="31"/>
      <c r="B673" s="31"/>
      <c r="C673" s="28">
        <f t="shared" ref="C673:U673" si="451">C474+C545+C560+C575+C590+C605+C620+C19+C34+C49+C65+C80+C95+C110+C125+C140+C155+C216+C170+C185+C200+C235+C250+C261+C276+C288+C303+C318+C333+C351+C369+C384+C399+C414+C431+C459+C485+C500+C515+C443+C530+C638+C656</f>
        <v>0</v>
      </c>
      <c r="D673" s="28">
        <f t="shared" si="451"/>
        <v>0</v>
      </c>
      <c r="E673" s="28">
        <f t="shared" si="451"/>
        <v>0</v>
      </c>
      <c r="F673" s="28">
        <f t="shared" si="451"/>
        <v>400</v>
      </c>
      <c r="G673" s="28">
        <f t="shared" si="451"/>
        <v>0</v>
      </c>
      <c r="H673" s="28">
        <f t="shared" si="451"/>
        <v>400</v>
      </c>
      <c r="I673" s="28">
        <f t="shared" si="451"/>
        <v>1822.4</v>
      </c>
      <c r="J673" s="28">
        <f t="shared" si="451"/>
        <v>0</v>
      </c>
      <c r="K673" s="28">
        <f t="shared" si="451"/>
        <v>0</v>
      </c>
      <c r="L673" s="28">
        <f t="shared" si="451"/>
        <v>1822.4</v>
      </c>
      <c r="M673" s="28">
        <f t="shared" si="451"/>
        <v>0</v>
      </c>
      <c r="N673" s="28">
        <f t="shared" si="451"/>
        <v>0</v>
      </c>
      <c r="O673" s="28">
        <f t="shared" si="451"/>
        <v>0</v>
      </c>
      <c r="P673" s="28">
        <f t="shared" si="451"/>
        <v>0</v>
      </c>
      <c r="Q673" s="28">
        <f t="shared" si="451"/>
        <v>0</v>
      </c>
      <c r="R673" s="28">
        <f t="shared" si="451"/>
        <v>0</v>
      </c>
      <c r="S673" s="28">
        <f t="shared" si="451"/>
        <v>0</v>
      </c>
      <c r="T673" s="28">
        <f t="shared" si="451"/>
        <v>0</v>
      </c>
      <c r="U673" s="28">
        <f t="shared" si="451"/>
        <v>0</v>
      </c>
      <c r="V673" s="28">
        <f t="shared" si="440"/>
        <v>1822.4</v>
      </c>
      <c r="W673" s="28">
        <f t="shared" si="440"/>
        <v>0</v>
      </c>
      <c r="X673" s="28">
        <f t="shared" si="440"/>
        <v>400</v>
      </c>
      <c r="Y673" s="28">
        <f t="shared" si="440"/>
        <v>0</v>
      </c>
      <c r="Z673" s="28">
        <f t="shared" si="444"/>
        <v>2222.4</v>
      </c>
      <c r="AA673" s="32"/>
      <c r="AB673" s="32"/>
      <c r="AC673" s="32"/>
      <c r="AD673" s="32"/>
      <c r="AE673" s="32"/>
      <c r="AF673" s="32"/>
      <c r="AG673" s="32"/>
      <c r="AH673" s="14">
        <v>2019</v>
      </c>
      <c r="AI673" s="21"/>
    </row>
    <row r="674" spans="1:35" s="1" customFormat="1" ht="20.25" customHeight="1" x14ac:dyDescent="0.3">
      <c r="A674" s="31"/>
      <c r="B674" s="31"/>
      <c r="C674" s="28">
        <f t="shared" ref="C674:U674" si="452">C475+C546+C561+C576+C591+C606+C621+C20+C35+C50+C66+C81+C96+C111+C126+C141+C156+C217+C171+C186+C201+C236+C251+C262+C277+C289+C304+C319+C334+C352+C370+C385+C400+C415+C432+C460+C486+C501+C516+C444+C531+C639+C657</f>
        <v>0</v>
      </c>
      <c r="D674" s="28">
        <f t="shared" si="452"/>
        <v>0</v>
      </c>
      <c r="E674" s="28">
        <f t="shared" si="452"/>
        <v>0</v>
      </c>
      <c r="F674" s="28">
        <f t="shared" si="452"/>
        <v>2345.1489999999999</v>
      </c>
      <c r="G674" s="28">
        <f t="shared" si="452"/>
        <v>0</v>
      </c>
      <c r="H674" s="28">
        <f t="shared" si="452"/>
        <v>2345.1489999999999</v>
      </c>
      <c r="I674" s="28">
        <f t="shared" si="452"/>
        <v>1150</v>
      </c>
      <c r="J674" s="28">
        <f t="shared" si="452"/>
        <v>0</v>
      </c>
      <c r="K674" s="28">
        <f t="shared" si="452"/>
        <v>0</v>
      </c>
      <c r="L674" s="28">
        <f t="shared" si="452"/>
        <v>1150</v>
      </c>
      <c r="M674" s="28">
        <f t="shared" si="452"/>
        <v>0</v>
      </c>
      <c r="N674" s="28">
        <f t="shared" si="452"/>
        <v>0</v>
      </c>
      <c r="O674" s="28">
        <f t="shared" si="452"/>
        <v>0</v>
      </c>
      <c r="P674" s="28">
        <f t="shared" si="452"/>
        <v>0</v>
      </c>
      <c r="Q674" s="28">
        <f t="shared" si="452"/>
        <v>0</v>
      </c>
      <c r="R674" s="28">
        <f t="shared" si="452"/>
        <v>0</v>
      </c>
      <c r="S674" s="28">
        <f t="shared" si="452"/>
        <v>0</v>
      </c>
      <c r="T674" s="28">
        <f t="shared" si="452"/>
        <v>0</v>
      </c>
      <c r="U674" s="28">
        <f t="shared" si="452"/>
        <v>0</v>
      </c>
      <c r="V674" s="28">
        <f t="shared" si="440"/>
        <v>1150</v>
      </c>
      <c r="W674" s="28">
        <f t="shared" ref="W674:Y674" si="453">W20+W35+W50+W66+W81+W96+W111+W126+W141+W156+W171+W186+W201+W217+W236+W262+W289+W304+W319+W334+W352+W370+W385+W400+W415+W444+W460+W486+W501+W516+W531+W546+W561+W576+W591+W606+W621+W639+W657</f>
        <v>0</v>
      </c>
      <c r="X674" s="28">
        <f t="shared" si="453"/>
        <v>2345.1489999999999</v>
      </c>
      <c r="Y674" s="28">
        <f t="shared" si="453"/>
        <v>0</v>
      </c>
      <c r="Z674" s="28">
        <f t="shared" si="444"/>
        <v>3495.1489999999994</v>
      </c>
      <c r="AA674" s="32"/>
      <c r="AB674" s="32"/>
      <c r="AC674" s="32"/>
      <c r="AD674" s="32"/>
      <c r="AE674" s="32"/>
      <c r="AF674" s="32"/>
      <c r="AG674" s="32"/>
      <c r="AH674" s="14">
        <v>2020</v>
      </c>
      <c r="AI674" s="21"/>
    </row>
    <row r="675" spans="1:35" s="1" customFormat="1" ht="20.25" customHeight="1" x14ac:dyDescent="0.3">
      <c r="A675" s="31"/>
      <c r="B675" s="31"/>
      <c r="C675" s="28">
        <f t="shared" ref="C675:U675" si="454">C476+C547+C562+C577+C592+C607+C622+C21+C36+C51+C67+C82+C97+C112+C127+C142+C157+C218+C172+C187+C202+C237+C252+C263+C278+C290+C305+C320+C335+C353+C371+C386+C401+C416+C433+C461+C487+C502+C517+C445+C532+C640+C658</f>
        <v>0</v>
      </c>
      <c r="D675" s="28">
        <f t="shared" si="454"/>
        <v>0</v>
      </c>
      <c r="E675" s="28">
        <f t="shared" si="454"/>
        <v>0</v>
      </c>
      <c r="F675" s="28">
        <f t="shared" si="454"/>
        <v>4339.8</v>
      </c>
      <c r="G675" s="28">
        <f t="shared" si="454"/>
        <v>0</v>
      </c>
      <c r="H675" s="28">
        <f t="shared" si="454"/>
        <v>4339.8</v>
      </c>
      <c r="I675" s="28">
        <f t="shared" si="454"/>
        <v>1945.6000000000001</v>
      </c>
      <c r="J675" s="28">
        <f t="shared" si="454"/>
        <v>0</v>
      </c>
      <c r="K675" s="28">
        <f t="shared" si="454"/>
        <v>0</v>
      </c>
      <c r="L675" s="28">
        <f t="shared" si="454"/>
        <v>1945.6000000000001</v>
      </c>
      <c r="M675" s="28">
        <f t="shared" si="454"/>
        <v>0</v>
      </c>
      <c r="N675" s="28">
        <f t="shared" si="454"/>
        <v>0</v>
      </c>
      <c r="O675" s="28">
        <f t="shared" si="454"/>
        <v>0</v>
      </c>
      <c r="P675" s="28">
        <f t="shared" si="454"/>
        <v>0</v>
      </c>
      <c r="Q675" s="28">
        <f t="shared" si="454"/>
        <v>0</v>
      </c>
      <c r="R675" s="28">
        <f t="shared" si="454"/>
        <v>0</v>
      </c>
      <c r="S675" s="28">
        <f t="shared" si="454"/>
        <v>0</v>
      </c>
      <c r="T675" s="28">
        <f t="shared" si="454"/>
        <v>0</v>
      </c>
      <c r="U675" s="28">
        <f t="shared" si="454"/>
        <v>0</v>
      </c>
      <c r="V675" s="28">
        <f t="shared" si="440"/>
        <v>1945.6000000000001</v>
      </c>
      <c r="W675" s="28">
        <f t="shared" si="440"/>
        <v>0</v>
      </c>
      <c r="X675" s="28">
        <f t="shared" si="440"/>
        <v>4339.8</v>
      </c>
      <c r="Y675" s="28">
        <f t="shared" si="440"/>
        <v>0</v>
      </c>
      <c r="Z675" s="28">
        <f t="shared" si="444"/>
        <v>6285.4000000000005</v>
      </c>
      <c r="AA675" s="32"/>
      <c r="AB675" s="32"/>
      <c r="AC675" s="32"/>
      <c r="AD675" s="32"/>
      <c r="AE675" s="32"/>
      <c r="AF675" s="32"/>
      <c r="AG675" s="32"/>
      <c r="AH675" s="14">
        <v>2021</v>
      </c>
      <c r="AI675" s="21"/>
    </row>
    <row r="676" spans="1:35" s="1" customFormat="1" ht="20.25" customHeight="1" x14ac:dyDescent="0.3">
      <c r="A676" s="31"/>
      <c r="B676" s="31"/>
      <c r="C676" s="41">
        <f>C477+C548+C563+C578+C593+C608+C623+C22+C37+C52+C68+C83+C98+C113+C128+C143+C158+C220+C173+C188+C203+C238+C253+C264+C280+C291+C306+C321+C336+C354+C372+C387+C402+C417+C462+C488+C503+C518+C446+C533+C641+C659</f>
        <v>0</v>
      </c>
      <c r="D676" s="41">
        <f>D477+D548+D563+D578+D593+D608+D623+D22+D37+D52+D68+D83+D98+D113+D128+D143+D158+D220+D173+D188+D203+D238+D253+D264+D280+D291+D306+D321+D336+D354+D372+D387+D402+D417+D462+D488+D503+D518+D446+D533+D641+D659</f>
        <v>0</v>
      </c>
      <c r="E676" s="41">
        <f>E548+E563+E578+E593+E608+E623+E22+E37+E52+E68+E83+E98+E113+E128+E143+E158+E173+E188+E203+E238+E264+E291+E306+E321+E336+E354+E372+E387+E402+E417+E462+E488+E503+E518+E446+E533+E641+E659+E219</f>
        <v>0</v>
      </c>
      <c r="F676" s="41">
        <f>+F548+F563+F578+F593+F608+F623+F22+F37+F52+F68+F83+F98+F113+F128+F143+F158+F173+F188+F203+F238+F264+F291+F306+F321+F336+F354+F372+F387+F402+F417+F462+F488+F503+F518+F446+F533+F641+F659+F219</f>
        <v>440</v>
      </c>
      <c r="G676" s="41">
        <f>G477+G548+G563+G578+G593+G608+G623+G22+G37+G52+G68+G83+G98+G113+G128+G143+G158+G220+G173+G188+G203+G238+G253+G264+G280+G291+G306+G321+G336+G354+G372+G387+G402+G417+G462+G488+G503+G518+G446+G533+G641+G659</f>
        <v>0</v>
      </c>
      <c r="H676" s="41">
        <f>H477+H548+H563+H578+H593+H608+H623+H22+H37+H52+H68+H83+H98+H113+H128+H143+H158+H220+H173+H188+H203+H238+H253+H264+H280+H291+H306+H321+H336+H354+H372+H387+H402+H417+H462+H488+H503+H518+H446+H533+H641+H659</f>
        <v>440</v>
      </c>
      <c r="I676" s="41">
        <f>I548+I563+I578+I593+I608+I623+I22+I37+I52+I68+I83+I98+I113+I128+I143+I158+I219+I173+I188+I203+I238+I264+I291+I306+I321+I336+I354+I372+I387+I402+I417++I462+I488+I503+I518+I446+I533+I641+I659</f>
        <v>3019.8</v>
      </c>
      <c r="J676" s="41">
        <f>J477+J548+J563+J578+J593+J608+J623+J22+J37+J52+J68+J83+J98+J113+J128+J143+J158+J220+J173+J188+J203+J238+J253+J264+J280+J291+J306+J321+J336+J354+J372+J387+J402+J417+J462+J488+J503+J518+J446+J533+J641+J659</f>
        <v>0</v>
      </c>
      <c r="K676" s="41">
        <f>K477+K548+K563+K578+K593+K608+K623+K22+K37+K52+K68+K83+K98+K113+K128+K143+K158+K220+K173+K188+K203+K238+K253+K264+K280+K291+K306+K321+K336+K354+K372+K387+K402+K417+K462+K488+K503+K518+K446+K533+K641+K659</f>
        <v>0</v>
      </c>
      <c r="L676" s="41">
        <f>L477+L548+L563+L578+L593+L608+L623+L22+L37+L52+L68+L83+L98+L113+L128+L143+L158+L220+L173+L188+L203+L238+L253+L264+L280+L291+L306+L321+L336+L354+L372+L387+L402+L417+L462+L488+L503+L518+L446+L533+L641+L659</f>
        <v>3019.8</v>
      </c>
      <c r="M676" s="41">
        <f>M477+M548+M563+M578+M593+M608+M623+M22+M37+M52+M68+M83+M98+M113+M128+M143+M158+M220+M173+M188+M203+M238+M253+M264+M291+M306+M321+M336+M354+M372+M387+M402+M417+M462+M488+M503+M518+M446+M533+M641+M659</f>
        <v>0</v>
      </c>
      <c r="N676" s="41">
        <f>N477+N548+N563+N578+N593+N608+N623+N22+N37+N52+N68+N83+N98+N113+N128+N143+N158+N220+N173+N188+N203+N238+N253+N264+N291+N306+N321+N336+N354+N372+N387+N402+N417+N462+N488+N503+N518+N446+N533+N641+N659</f>
        <v>0</v>
      </c>
      <c r="O676" s="41" t="e">
        <f>O477+O548+O563+O578+O593+O608+O623+O22+O37+O52+O68+O83+O98+O113+O128+O143+O158+O220+O173+O188+O203+O238+O253+O264+O291+O306+O321+O336+O354+O372+O387+O402+O417+#REF!+O462+O488+O503+O518+O446+O533+O641+O659</f>
        <v>#REF!</v>
      </c>
      <c r="P676" s="41">
        <f>P477+P548+P563+P578+P593+P608+P623+P22+P37+P52+P68+P83+P98+P113+P128+P143+P158+P220+P173+P188+P203+P238+P253+P264+P291+P306+P321+P336+P354+P372+P387+P402+P417+P462+P488+P503+P518+P446+P533+P641+P659</f>
        <v>0</v>
      </c>
      <c r="Q676" s="41">
        <f>Q477+Q548+Q563+Q578+Q593+Q608+Q623+Q22+Q37+Q52+Q68+Q83+Q98+Q113+Q128+Q143+Q158+Q220+Q173+Q188+Q203+Q238+Q253+Q264+Q291+Q306+Q321+Q336+Q354+Q372+Q387+Q402+Q417+Q462+Q488+Q503+Q518+Q446+Q533+Q641+Q659</f>
        <v>0</v>
      </c>
      <c r="R676" s="41">
        <f>R477+R548+R563+R578+R593+R608+R623+R22+R37+R52+R68+R83+R98+R113+R128+R143+R158+R220+R173+R188+R203+R238+R253+R264+R280+R291+R306+R321+R336+R354+R372+R387+R402+R417+R462+R488+R503+R518+R446+R533+R641+R659</f>
        <v>0</v>
      </c>
      <c r="S676" s="41">
        <f>S477+S548+S563+S578+S593+S608+S623+S22+S37+S52+S68+S83+S98+S113+S128+S143+S158+S220+S173+S188+S203+S238+S253+S264+S280+S291+S306+S321+S336+S354+S372+S387+S402+S417+S462+S488+S503+S518+S446+S533+S641+S659</f>
        <v>0</v>
      </c>
      <c r="T676" s="41">
        <f>T477+T548+T563+T578+T593+T608+T623+T22+T37+T52+T68+T83+T98+T113+T128+T143+T158+T220+T173+T188+T203+T238+T253+T264+T280+T291+T306+T321+T336+T354+T372+T387+T402+T417+T462+T488+T503+T518+T446+T533+T641+T659</f>
        <v>0</v>
      </c>
      <c r="U676" s="41">
        <f>U477+U548+U563+U578+U593+U608+U623+U22+U37+U52+U68+U83+U98+U113+U128+U143+U158+U220+U173+U188+U203+U238+U253+U264+U280+U291+U306+U321+U336+U354+U372+U387+U402+U417+U462+U488+U503+U518+U446+U533+U641+U659</f>
        <v>0</v>
      </c>
      <c r="V676" s="41">
        <f t="shared" si="440"/>
        <v>3019.8</v>
      </c>
      <c r="W676" s="41">
        <f t="shared" ref="W676:Y676" si="455">W22+W37+W52+W68+W83+W98+W113+W128+W143+W158+W173+W188+W203+W219+W238+W264+W291+W306+W321+W336+W354+W372+W387+W402+W417+W446+W462+W488+W503+W518+W533+W548+W563+W578+W593+W608+W623+W641+W659</f>
        <v>0</v>
      </c>
      <c r="X676" s="41">
        <f t="shared" si="455"/>
        <v>440</v>
      </c>
      <c r="Y676" s="41">
        <f t="shared" si="455"/>
        <v>0</v>
      </c>
      <c r="Z676" s="41">
        <f t="shared" si="444"/>
        <v>3459.8</v>
      </c>
      <c r="AA676" s="42"/>
      <c r="AB676" s="42"/>
      <c r="AC676" s="42"/>
      <c r="AD676" s="42"/>
      <c r="AE676" s="42"/>
      <c r="AF676" s="42"/>
      <c r="AG676" s="42"/>
      <c r="AH676" s="43">
        <v>2022</v>
      </c>
      <c r="AI676" s="21"/>
    </row>
    <row r="677" spans="1:35" s="1" customFormat="1" ht="20.25" customHeight="1" x14ac:dyDescent="0.3">
      <c r="A677" s="31"/>
      <c r="B677" s="31"/>
      <c r="C677" s="28">
        <f t="shared" ref="C677:U677" si="456">C478+C549+C564+C579+C594+C609+C624+C23+C38+C53+C69+C84+C99+C114+C129+C144+C159+C225+C174+C189+C204+C239+C254+C265+C281+C292+C307+C322+C337+C355+C373+C388+C403+C418+C452+C463+C489+C504+C519+C447+C534+C642+C660</f>
        <v>0</v>
      </c>
      <c r="D677" s="28">
        <f t="shared" si="456"/>
        <v>0</v>
      </c>
      <c r="E677" s="28">
        <f t="shared" si="456"/>
        <v>0</v>
      </c>
      <c r="F677" s="28">
        <f t="shared" si="456"/>
        <v>440</v>
      </c>
      <c r="G677" s="28">
        <f t="shared" si="456"/>
        <v>0</v>
      </c>
      <c r="H677" s="28">
        <f t="shared" si="456"/>
        <v>440</v>
      </c>
      <c r="I677" s="28">
        <f t="shared" si="456"/>
        <v>1166.8</v>
      </c>
      <c r="J677" s="28">
        <f t="shared" si="456"/>
        <v>0</v>
      </c>
      <c r="K677" s="28">
        <f t="shared" si="456"/>
        <v>0</v>
      </c>
      <c r="L677" s="28">
        <f t="shared" si="456"/>
        <v>1166.8</v>
      </c>
      <c r="M677" s="28">
        <f t="shared" si="456"/>
        <v>0</v>
      </c>
      <c r="N677" s="28">
        <f t="shared" si="456"/>
        <v>0</v>
      </c>
      <c r="O677" s="28">
        <f t="shared" si="456"/>
        <v>0</v>
      </c>
      <c r="P677" s="28">
        <f t="shared" si="456"/>
        <v>0</v>
      </c>
      <c r="Q677" s="28">
        <f t="shared" si="456"/>
        <v>0</v>
      </c>
      <c r="R677" s="28">
        <f t="shared" si="456"/>
        <v>0</v>
      </c>
      <c r="S677" s="28">
        <f t="shared" si="456"/>
        <v>0</v>
      </c>
      <c r="T677" s="28">
        <f t="shared" si="456"/>
        <v>0</v>
      </c>
      <c r="U677" s="28">
        <f t="shared" si="456"/>
        <v>0</v>
      </c>
      <c r="V677" s="28">
        <f t="shared" si="440"/>
        <v>1166.8</v>
      </c>
      <c r="W677" s="28">
        <f t="shared" si="440"/>
        <v>0</v>
      </c>
      <c r="X677" s="28">
        <f t="shared" si="440"/>
        <v>440</v>
      </c>
      <c r="Y677" s="28">
        <f t="shared" si="440"/>
        <v>0</v>
      </c>
      <c r="Z677" s="28">
        <f t="shared" si="444"/>
        <v>1606.8</v>
      </c>
      <c r="AA677" s="32"/>
      <c r="AB677" s="32"/>
      <c r="AC677" s="32"/>
      <c r="AD677" s="32"/>
      <c r="AE677" s="32"/>
      <c r="AF677" s="32"/>
      <c r="AG677" s="32"/>
      <c r="AH677" s="14">
        <v>2023</v>
      </c>
      <c r="AI677" s="21"/>
    </row>
    <row r="678" spans="1:35" ht="20.25" x14ac:dyDescent="0.3">
      <c r="A678" s="37"/>
      <c r="B678" s="37"/>
      <c r="C678" s="28">
        <f t="shared" ref="C678:AG678" si="457">C24+C39+C54+C70+C85+C100+C115+C130+C145+C160+C175+C190+C205+C222+C240+C266+C293+C308+C323+C338+C356+C374+C389+C404+C419+C448+C464+C490+C505+C520+C535+C550+C565+C580+C595+C610+C625+C643+C661</f>
        <v>0</v>
      </c>
      <c r="D678" s="28">
        <f t="shared" si="457"/>
        <v>0</v>
      </c>
      <c r="E678" s="28">
        <f t="shared" si="457"/>
        <v>0</v>
      </c>
      <c r="F678" s="28">
        <f t="shared" si="457"/>
        <v>440</v>
      </c>
      <c r="G678" s="28">
        <f t="shared" si="457"/>
        <v>0</v>
      </c>
      <c r="H678" s="28">
        <f t="shared" si="457"/>
        <v>440</v>
      </c>
      <c r="I678" s="28">
        <f t="shared" si="457"/>
        <v>1166.8</v>
      </c>
      <c r="J678" s="28">
        <f t="shared" si="457"/>
        <v>0</v>
      </c>
      <c r="K678" s="28">
        <f t="shared" si="457"/>
        <v>0</v>
      </c>
      <c r="L678" s="28">
        <f t="shared" si="457"/>
        <v>1166.8</v>
      </c>
      <c r="M678" s="28">
        <f t="shared" si="457"/>
        <v>0</v>
      </c>
      <c r="N678" s="28">
        <f t="shared" si="457"/>
        <v>0</v>
      </c>
      <c r="O678" s="28">
        <f t="shared" si="457"/>
        <v>0</v>
      </c>
      <c r="P678" s="28">
        <f t="shared" si="457"/>
        <v>0</v>
      </c>
      <c r="Q678" s="28">
        <f t="shared" si="457"/>
        <v>0</v>
      </c>
      <c r="R678" s="28">
        <f t="shared" si="457"/>
        <v>0</v>
      </c>
      <c r="S678" s="28">
        <f t="shared" si="457"/>
        <v>0</v>
      </c>
      <c r="T678" s="28">
        <f t="shared" si="457"/>
        <v>0</v>
      </c>
      <c r="U678" s="28">
        <f t="shared" si="457"/>
        <v>0</v>
      </c>
      <c r="V678" s="28">
        <f t="shared" si="440"/>
        <v>1166.8</v>
      </c>
      <c r="W678" s="28">
        <f t="shared" ref="W678:Y678" si="458">W24+W39+W54+W70+W85+W100+W115+W130+W145+W160+W175+W190+W205+W221+W240+W266+W293+W308+W323+W338+W356+W374+W389+W404+W419+W448+W464+W490+W505+W520+W535+W550+W565+W580+W595+W610+W625+W643+W661</f>
        <v>0</v>
      </c>
      <c r="X678" s="28">
        <f t="shared" si="458"/>
        <v>440</v>
      </c>
      <c r="Y678" s="28">
        <f t="shared" si="458"/>
        <v>0</v>
      </c>
      <c r="Z678" s="28">
        <f t="shared" si="444"/>
        <v>1606.8</v>
      </c>
      <c r="AA678" s="28">
        <f t="shared" si="457"/>
        <v>0</v>
      </c>
      <c r="AB678" s="28">
        <f t="shared" si="457"/>
        <v>0</v>
      </c>
      <c r="AC678" s="28">
        <f t="shared" si="457"/>
        <v>0</v>
      </c>
      <c r="AD678" s="28">
        <f t="shared" si="457"/>
        <v>0</v>
      </c>
      <c r="AE678" s="28">
        <f t="shared" si="457"/>
        <v>0</v>
      </c>
      <c r="AF678" s="28">
        <f t="shared" si="457"/>
        <v>0</v>
      </c>
      <c r="AG678" s="28">
        <f t="shared" si="457"/>
        <v>0</v>
      </c>
      <c r="AH678" s="14">
        <v>2024</v>
      </c>
      <c r="AI678" s="21"/>
    </row>
    <row r="682" spans="1:35" x14ac:dyDescent="0.2">
      <c r="X682" s="34"/>
    </row>
  </sheetData>
  <mergeCells count="126">
    <mergeCell ref="B361:B374"/>
    <mergeCell ref="B376:B389"/>
    <mergeCell ref="AE3:AE5"/>
    <mergeCell ref="A376:A390"/>
    <mergeCell ref="A361:A375"/>
    <mergeCell ref="B423:B432"/>
    <mergeCell ref="V4:Z5"/>
    <mergeCell ref="AA3:AD5"/>
    <mergeCell ref="I3:L3"/>
    <mergeCell ref="B343:B355"/>
    <mergeCell ref="A279:AH279"/>
    <mergeCell ref="A342:AH342"/>
    <mergeCell ref="A360:AH360"/>
    <mergeCell ref="A192:A206"/>
    <mergeCell ref="A208:A223"/>
    <mergeCell ref="A132:A146"/>
    <mergeCell ref="A117:A131"/>
    <mergeCell ref="A102:A116"/>
    <mergeCell ref="A87:A101"/>
    <mergeCell ref="A72:A86"/>
    <mergeCell ref="A57:A71"/>
    <mergeCell ref="A41:A55"/>
    <mergeCell ref="A11:A25"/>
    <mergeCell ref="A177:A191"/>
    <mergeCell ref="A343:A357"/>
    <mergeCell ref="A325:A339"/>
    <mergeCell ref="A310:A324"/>
    <mergeCell ref="A295:A309"/>
    <mergeCell ref="A280:A294"/>
    <mergeCell ref="A253:A267"/>
    <mergeCell ref="B192:B205"/>
    <mergeCell ref="B253:B266"/>
    <mergeCell ref="B295:B308"/>
    <mergeCell ref="B310:B323"/>
    <mergeCell ref="B325:B338"/>
    <mergeCell ref="B41:B54"/>
    <mergeCell ref="B57:B70"/>
    <mergeCell ref="B208:B222"/>
    <mergeCell ref="B227:B240"/>
    <mergeCell ref="B72:B85"/>
    <mergeCell ref="B87:B100"/>
    <mergeCell ref="B102:B115"/>
    <mergeCell ref="B117:B130"/>
    <mergeCell ref="B132:B145"/>
    <mergeCell ref="B147:B160"/>
    <mergeCell ref="B162:B175"/>
    <mergeCell ref="B177:B190"/>
    <mergeCell ref="A226:AH226"/>
    <mergeCell ref="A227:A241"/>
    <mergeCell ref="C3:E3"/>
    <mergeCell ref="A8:AH8"/>
    <mergeCell ref="A162:A176"/>
    <mergeCell ref="A147:A161"/>
    <mergeCell ref="A450:AH450"/>
    <mergeCell ref="A225:AH225"/>
    <mergeCell ref="M3:Q3"/>
    <mergeCell ref="R3:U3"/>
    <mergeCell ref="AH3:AH6"/>
    <mergeCell ref="B3:B6"/>
    <mergeCell ref="R4:U5"/>
    <mergeCell ref="A26:A40"/>
    <mergeCell ref="A434:AH434"/>
    <mergeCell ref="B11:B24"/>
    <mergeCell ref="B26:B39"/>
    <mergeCell ref="A9:AH9"/>
    <mergeCell ref="B242:B251"/>
    <mergeCell ref="B268:B277"/>
    <mergeCell ref="A268:A277"/>
    <mergeCell ref="B280:B292"/>
    <mergeCell ref="A359:AH359"/>
    <mergeCell ref="A422:AH422"/>
    <mergeCell ref="A341:AH341"/>
    <mergeCell ref="A242:A251"/>
    <mergeCell ref="A477:A491"/>
    <mergeCell ref="A435:A449"/>
    <mergeCell ref="A406:A420"/>
    <mergeCell ref="A391:A405"/>
    <mergeCell ref="B391:B403"/>
    <mergeCell ref="A423:A432"/>
    <mergeCell ref="B406:B419"/>
    <mergeCell ref="B435:B448"/>
    <mergeCell ref="B451:B464"/>
    <mergeCell ref="B477:B490"/>
    <mergeCell ref="B466:B475"/>
    <mergeCell ref="A466:A476"/>
    <mergeCell ref="A451:A465"/>
    <mergeCell ref="A628:AH628"/>
    <mergeCell ref="A567:A581"/>
    <mergeCell ref="A612:A626"/>
    <mergeCell ref="A597:A611"/>
    <mergeCell ref="B492:B505"/>
    <mergeCell ref="B507:B520"/>
    <mergeCell ref="B522:B535"/>
    <mergeCell ref="A630:A644"/>
    <mergeCell ref="A522:A536"/>
    <mergeCell ref="B537:B550"/>
    <mergeCell ref="B552:B565"/>
    <mergeCell ref="B567:B580"/>
    <mergeCell ref="B582:B595"/>
    <mergeCell ref="B597:B610"/>
    <mergeCell ref="B612:B625"/>
    <mergeCell ref="B630:B643"/>
    <mergeCell ref="B648:B661"/>
    <mergeCell ref="P1:AH1"/>
    <mergeCell ref="C4:E5"/>
    <mergeCell ref="A647:AH647"/>
    <mergeCell ref="A629:AH629"/>
    <mergeCell ref="M4:Q5"/>
    <mergeCell ref="I4:L5"/>
    <mergeCell ref="A2:AH2"/>
    <mergeCell ref="F4:H5"/>
    <mergeCell ref="F3:H3"/>
    <mergeCell ref="AF3:AF5"/>
    <mergeCell ref="AG3:AG5"/>
    <mergeCell ref="A3:A6"/>
    <mergeCell ref="V3:Z3"/>
    <mergeCell ref="A10:AH10"/>
    <mergeCell ref="A56:AH56"/>
    <mergeCell ref="A207:AH207"/>
    <mergeCell ref="A648:A662"/>
    <mergeCell ref="A492:A506"/>
    <mergeCell ref="A507:A521"/>
    <mergeCell ref="A537:A551"/>
    <mergeCell ref="A552:A566"/>
    <mergeCell ref="A646:AH646"/>
    <mergeCell ref="A582:A596"/>
  </mergeCells>
  <phoneticPr fontId="2" type="noConversion"/>
  <pageMargins left="0.31496062992125984" right="7.874015748031496E-2" top="0.23622047244094491" bottom="0.19685039370078741" header="0.19685039370078741" footer="0.19685039370078741"/>
  <pageSetup paperSize="9" scale="39" fitToHeight="0" orientation="landscape" r:id="rId1"/>
  <headerFooter alignWithMargins="0"/>
  <rowBreaks count="11" manualBreakCount="11">
    <brk id="40" max="33" man="1"/>
    <brk id="101" max="33" man="1"/>
    <brk id="161" max="33" man="1"/>
    <brk id="224" max="33" man="1"/>
    <brk id="309" max="33" man="1"/>
    <brk id="375" max="33" man="1"/>
    <brk id="449" max="33" man="1"/>
    <brk id="521" max="33" man="1"/>
    <brk id="581" max="33" man="1"/>
    <brk id="645" max="33" man="1"/>
    <brk id="7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B47B-4A09-47E7-AA73-A265CD1E44DA}">
  <dimension ref="B1:T10"/>
  <sheetViews>
    <sheetView tabSelected="1" workbookViewId="0">
      <selection activeCell="P10" sqref="P10"/>
    </sheetView>
  </sheetViews>
  <sheetFormatPr defaultRowHeight="12.75" x14ac:dyDescent="0.2"/>
  <sheetData>
    <row r="1" spans="2:20" ht="13.5" thickBot="1" x14ac:dyDescent="0.25"/>
    <row r="2" spans="2:20" ht="22.5" customHeight="1" thickBot="1" x14ac:dyDescent="0.25">
      <c r="B2" s="89" t="s">
        <v>122</v>
      </c>
      <c r="C2" s="89" t="s">
        <v>123</v>
      </c>
      <c r="D2" s="98" t="s">
        <v>124</v>
      </c>
      <c r="E2" s="91" t="s">
        <v>125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99"/>
    </row>
    <row r="3" spans="2:20" ht="15.75" thickBot="1" x14ac:dyDescent="0.25">
      <c r="B3" s="90"/>
      <c r="C3" s="90"/>
      <c r="D3" s="90"/>
      <c r="E3" s="44" t="s">
        <v>126</v>
      </c>
      <c r="F3" s="44" t="s">
        <v>127</v>
      </c>
      <c r="G3" s="44" t="s">
        <v>128</v>
      </c>
      <c r="H3" s="44" t="s">
        <v>129</v>
      </c>
      <c r="I3" s="44" t="s">
        <v>130</v>
      </c>
      <c r="J3" s="44" t="s">
        <v>131</v>
      </c>
      <c r="K3" s="44" t="s">
        <v>132</v>
      </c>
      <c r="L3" s="44" t="s">
        <v>133</v>
      </c>
      <c r="M3" s="44" t="s">
        <v>134</v>
      </c>
      <c r="N3" s="44" t="s">
        <v>135</v>
      </c>
      <c r="O3" s="44" t="s">
        <v>136</v>
      </c>
      <c r="P3" s="44" t="s">
        <v>137</v>
      </c>
      <c r="Q3" s="44" t="s">
        <v>138</v>
      </c>
      <c r="R3" s="44" t="s">
        <v>139</v>
      </c>
      <c r="S3" s="44" t="s">
        <v>140</v>
      </c>
      <c r="T3" s="45"/>
    </row>
    <row r="4" spans="2:20" ht="15.75" thickBot="1" x14ac:dyDescent="0.25">
      <c r="B4" s="46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  <c r="P4" s="44">
        <v>15</v>
      </c>
      <c r="Q4" s="44">
        <v>16</v>
      </c>
      <c r="R4" s="44"/>
      <c r="S4" s="44">
        <v>18</v>
      </c>
      <c r="T4" s="45"/>
    </row>
    <row r="5" spans="2:20" ht="47.25" customHeight="1" x14ac:dyDescent="0.2">
      <c r="B5" s="94" t="s">
        <v>141</v>
      </c>
      <c r="C5" s="94" t="s">
        <v>142</v>
      </c>
      <c r="D5" s="47" t="s">
        <v>143</v>
      </c>
      <c r="E5" s="89">
        <v>1486.1</v>
      </c>
      <c r="F5" s="89">
        <v>2241.3000000000002</v>
      </c>
      <c r="G5" s="89">
        <v>109650.2</v>
      </c>
      <c r="H5" s="89">
        <v>10912</v>
      </c>
      <c r="I5" s="89">
        <v>14111.6</v>
      </c>
      <c r="J5" s="89">
        <v>5378.2</v>
      </c>
      <c r="K5" s="89">
        <v>2693.9</v>
      </c>
      <c r="L5" s="89">
        <v>1511.9</v>
      </c>
      <c r="M5" s="89">
        <v>2222.4</v>
      </c>
      <c r="N5" s="89">
        <v>3495.1</v>
      </c>
      <c r="O5" s="89">
        <v>6285.4</v>
      </c>
      <c r="P5" s="89">
        <f t="shared" ref="P5:Q5" si="0">SUM(P7:P10)</f>
        <v>3459.8</v>
      </c>
      <c r="Q5" s="89">
        <f t="shared" si="0"/>
        <v>1606.8</v>
      </c>
      <c r="R5" s="89">
        <f>SUM(R7:R10)</f>
        <v>1606.8</v>
      </c>
      <c r="S5" s="89">
        <f>SUM(E5:R6)</f>
        <v>166661.49999999994</v>
      </c>
      <c r="T5" s="97"/>
    </row>
    <row r="6" spans="2:20" ht="26.25" thickBot="1" x14ac:dyDescent="0.25">
      <c r="B6" s="95"/>
      <c r="C6" s="95"/>
      <c r="D6" s="44" t="s">
        <v>144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7"/>
    </row>
    <row r="7" spans="2:20" ht="26.25" thickBot="1" x14ac:dyDescent="0.25">
      <c r="B7" s="95"/>
      <c r="C7" s="95"/>
      <c r="D7" s="44" t="s">
        <v>39</v>
      </c>
      <c r="E7" s="44">
        <v>0</v>
      </c>
      <c r="F7" s="44">
        <v>0</v>
      </c>
      <c r="G7" s="44">
        <v>1517</v>
      </c>
      <c r="H7" s="44">
        <v>0</v>
      </c>
      <c r="I7" s="44">
        <v>6171.7</v>
      </c>
      <c r="J7" s="44">
        <v>285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f>SUM(E7:R7)</f>
        <v>7973.7</v>
      </c>
      <c r="T7" s="45"/>
    </row>
    <row r="8" spans="2:20" ht="26.25" thickBot="1" x14ac:dyDescent="0.25">
      <c r="B8" s="95"/>
      <c r="C8" s="95"/>
      <c r="D8" s="44" t="s">
        <v>43</v>
      </c>
      <c r="E8" s="44">
        <v>1002.3</v>
      </c>
      <c r="F8" s="44">
        <v>100</v>
      </c>
      <c r="G8" s="44">
        <v>1017.5</v>
      </c>
      <c r="H8" s="44">
        <v>300</v>
      </c>
      <c r="I8" s="44">
        <v>500</v>
      </c>
      <c r="J8" s="44">
        <v>1800</v>
      </c>
      <c r="K8" s="44">
        <v>400</v>
      </c>
      <c r="L8" s="44">
        <v>490</v>
      </c>
      <c r="M8" s="44">
        <v>400</v>
      </c>
      <c r="N8" s="44">
        <v>2345.1</v>
      </c>
      <c r="O8" s="44">
        <v>4339.8</v>
      </c>
      <c r="P8" s="44">
        <v>440</v>
      </c>
      <c r="Q8" s="44">
        <v>440</v>
      </c>
      <c r="R8" s="44">
        <v>440</v>
      </c>
      <c r="S8" s="44">
        <f t="shared" ref="S8:S10" si="1">SUM(E8:R8)</f>
        <v>14014.7</v>
      </c>
      <c r="T8" s="45"/>
    </row>
    <row r="9" spans="2:20" ht="39" thickBot="1" x14ac:dyDescent="0.25">
      <c r="B9" s="95"/>
      <c r="C9" s="95"/>
      <c r="D9" s="44" t="s">
        <v>145</v>
      </c>
      <c r="E9" s="44">
        <v>483.8</v>
      </c>
      <c r="F9" s="44">
        <v>1454.8</v>
      </c>
      <c r="G9" s="44">
        <v>3967</v>
      </c>
      <c r="H9" s="44">
        <v>7419</v>
      </c>
      <c r="I9" s="44">
        <v>7439.9</v>
      </c>
      <c r="J9" s="44">
        <v>835.7</v>
      </c>
      <c r="K9" s="44">
        <v>2293.9</v>
      </c>
      <c r="L9" s="44">
        <v>1021.9</v>
      </c>
      <c r="M9" s="44">
        <v>1822.4</v>
      </c>
      <c r="N9" s="44">
        <v>1150</v>
      </c>
      <c r="O9" s="44">
        <v>1945.6</v>
      </c>
      <c r="P9" s="44">
        <v>3019.8</v>
      </c>
      <c r="Q9" s="44">
        <v>1166.8</v>
      </c>
      <c r="R9" s="44">
        <v>1166.8</v>
      </c>
      <c r="S9" s="44">
        <f t="shared" si="1"/>
        <v>35187.400000000009</v>
      </c>
      <c r="T9" s="45"/>
    </row>
    <row r="10" spans="2:20" ht="39" thickBot="1" x14ac:dyDescent="0.25">
      <c r="B10" s="96"/>
      <c r="C10" s="96"/>
      <c r="D10" s="44" t="s">
        <v>146</v>
      </c>
      <c r="E10" s="44">
        <v>0</v>
      </c>
      <c r="F10" s="44">
        <v>686.5</v>
      </c>
      <c r="G10" s="44">
        <v>103148.7</v>
      </c>
      <c r="H10" s="44">
        <v>3193</v>
      </c>
      <c r="I10" s="44">
        <v>0</v>
      </c>
      <c r="J10" s="44">
        <v>2457.5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f t="shared" si="1"/>
        <v>109485.7</v>
      </c>
      <c r="T10" s="45"/>
    </row>
  </sheetData>
  <mergeCells count="22">
    <mergeCell ref="E2:S2"/>
    <mergeCell ref="S5:S6"/>
    <mergeCell ref="N5:N6"/>
    <mergeCell ref="O5:O6"/>
    <mergeCell ref="P5:P6"/>
    <mergeCell ref="Q5:Q6"/>
    <mergeCell ref="R5:R6"/>
    <mergeCell ref="B2:B3"/>
    <mergeCell ref="C2:C3"/>
    <mergeCell ref="D2:D3"/>
    <mergeCell ref="B5:B10"/>
    <mergeCell ref="C5:C10"/>
    <mergeCell ref="E5:E6"/>
    <mergeCell ref="F5:F6"/>
    <mergeCell ref="G5:G6"/>
    <mergeCell ref="H5:H6"/>
    <mergeCell ref="T5:T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</vt:lpstr>
      <vt:lpstr>Лист1</vt:lpstr>
      <vt:lpstr>'Приложение 3'!Заголовки_для_печати</vt:lpstr>
      <vt:lpstr>'Приложение 3'!Область_печати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UpraSA83928</cp:lastModifiedBy>
  <cp:lastPrinted>2022-09-23T09:08:05Z</cp:lastPrinted>
  <dcterms:created xsi:type="dcterms:W3CDTF">2010-08-05T07:48:49Z</dcterms:created>
  <dcterms:modified xsi:type="dcterms:W3CDTF">2022-09-23T09:12:53Z</dcterms:modified>
</cp:coreProperties>
</file>